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'план'!$A$1:$S$75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<sst xmlns="http://schemas.openxmlformats.org/spreadsheetml/2006/main" count="408" uniqueCount="294">
  <si>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</si>
  <si>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</si>
  <si>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</si>
  <si>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</si>
  <si>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</si>
  <si>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</si>
  <si>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</si>
  <si>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</si>
  <si>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</si>
  <si>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</si>
  <si>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</si>
  <si>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</si>
  <si>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</si>
  <si>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</si>
  <si>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</si>
  <si>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</si>
  <si>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</si>
  <si>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</si>
  <si>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</si>
  <si>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</si>
  <si>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</si>
  <si>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</si>
  <si>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</si>
  <si>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</si>
  <si>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</si>
  <si>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</si>
  <si>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</si>
  <si>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</si>
  <si>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</si>
  <si>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</si>
  <si>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</si>
  <si>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</si>
  <si>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</si>
  <si>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</si>
  <si>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</si>
  <si>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</si>
  <si>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</si>
  <si>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</si>
  <si>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</si>
  <si>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</si>
  <si>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</si>
  <si>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</si>
  <si>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</si>
  <si>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</si>
  <si>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</si>
  <si>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</si>
  <si>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</si>
  <si>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</si>
  <si>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</si>
  <si>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</si>
  <si>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</si>
  <si>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</si>
  <si>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</si>
  <si>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</si>
  <si>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</si>
  <si>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</si>
  <si>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</si>
  <si>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</si>
  <si>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</si>
  <si>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</si>
  <si>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</si>
  <si>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</si>
  <si>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</si>
  <si>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</si>
  <si>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</si>
  <si>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</si>
  <si>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</si>
  <si>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</si>
  <si>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</si>
  <si>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</si>
  <si>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</si>
  <si>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</si>
  <si>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</si>
  <si>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</si>
  <si>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</si>
  <si>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</si>
  <si>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</si>
  <si>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</si>
  <si>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</si>
  <si>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</si>
  <si>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</si>
  <si>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</si>
  <si>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</si>
  <si>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</si>
  <si>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</si>
  <si>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</si>
  <si>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</si>
  <si>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</si>
  <si>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</si>
  <si>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</si>
  <si>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</si>
  <si>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</si>
  <si>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</si>
  <si>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</si>
  <si>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</si>
  <si>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</si>
  <si>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</si>
  <si>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</si>
  <si>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</si>
  <si>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</si>
  <si>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</si>
  <si>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</si>
  <si>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</si>
  <si>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</si>
  <si>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</si>
  <si>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</si>
  <si>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</si>
  <si>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</si>
  <si>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</si>
  <si>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</si>
  <si>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</si>
  <si>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</si>
  <si>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</si>
  <si>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</si>
  <si>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</si>
  <si>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</si>
  <si>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</si>
  <si>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</si>
  <si>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</si>
  <si>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</si>
  <si>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</si>
  <si>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</si>
  <si>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</si>
  <si>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</si>
  <si>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</si>
  <si>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</si>
  <si>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</si>
  <si>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</si>
  <si>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</si>
  <si>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</si>
  <si>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</si>
  <si>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</si>
  <si>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</si>
  <si>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</si>
  <si>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</si>
  <si>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</si>
  <si>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</si>
  <si>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</si>
  <si>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</si>
  <si>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</si>
  <si>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</si>
  <si>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</si>
  <si>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</si>
  <si>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</si>
  <si>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</si>
  <si>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</si>
  <si>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</si>
  <si>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</si>
  <si>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</si>
  <si>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</si>
  <si>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</si>
  <si>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</si>
  <si>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</si>
  <si>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</si>
  <si>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</si>
  <si>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</si>
  <si>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</si>
  <si>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</si>
  <si>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</si>
  <si>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</si>
  <si>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</si>
  <si>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</si>
  <si>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</si>
  <si>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</si>
  <si>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</si>
  <si>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</si>
  <si>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</si>
  <si>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</si>
  <si>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</si>
  <si>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</si>
  <si>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</si>
  <si>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</si>
  <si>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</si>
  <si>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</si>
  <si>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</si>
  <si>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</si>
  <si>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</si>
  <si>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</si>
  <si>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</si>
  <si>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</si>
  <si>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</si>
  <si>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</si>
  <si>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</si>
  <si>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</si>
  <si>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</si>
  <si>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</si>
  <si>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</si>
  <si>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</si>
  <si>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</si>
  <si>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</si>
  <si>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</si>
  <si>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</si>
  <si>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</si>
  <si>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</si>
  <si>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</si>
  <si>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</si>
  <si>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</si>
  <si>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</si>
  <si>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</si>
  <si>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</si>
  <si>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</si>
  <si>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</si>
  <si>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</si>
  <si>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</si>
  <si>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</si>
  <si>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</si>
  <si>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</si>
  <si>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</si>
  <si>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</si>
  <si>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</si>
  <si>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</si>
  <si>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</si>
  <si>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</si>
  <si>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</si>
  <si>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</si>
  <si>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</si>
  <si>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</si>
  <si>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</si>
  <si>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</si>
  <si>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</si>
  <si>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</si>
  <si>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</si>
  <si>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</si>
  <si>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</si>
  <si>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</si>
  <si>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</si>
  <si>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</si>
  <si>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</si>
  <si>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1.1.4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</si>
  <si>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</si>
  <si>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</si>
  <si>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</si>
  <si>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</si>
  <si>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</si>
  <si>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</si>
  <si>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</si>
  <si>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</si>
  <si>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</si>
  <si>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</si>
  <si>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</si>
  <si>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</si>
  <si>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</si>
  <si>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</si>
  <si>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</si>
  <si>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</si>
  <si>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</si>
  <si>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</si>
  <si>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</si>
  <si>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</si>
  <si>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</si>
  <si>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</si>
  <si>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ХіОП</t>
  </si>
  <si>
    <t>Мовна  Коротенко</t>
  </si>
  <si>
    <t>Фізика  Тулупенко</t>
  </si>
  <si>
    <t>МТО</t>
  </si>
  <si>
    <t>ЕП</t>
  </si>
  <si>
    <t>інші</t>
  </si>
  <si>
    <t>ІСПР</t>
  </si>
  <si>
    <t>Сучасні інструменти моделювання та проектування</t>
  </si>
  <si>
    <t>Екзаменаційна сесія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</si>
  <si>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</si>
  <si>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</si>
  <si>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</si>
  <si>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</si>
  <si>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</si>
  <si>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</si>
  <si>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</si>
  <si>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1.3.2</t>
  </si>
  <si>
    <t>Переддипломна практика</t>
  </si>
  <si>
    <t>Дисципліна 2 семестру (1)</t>
  </si>
  <si>
    <t>Дисципліна 2 семестру (2)</t>
  </si>
  <si>
    <t>Дисципліна 2 семестру (3)</t>
  </si>
  <si>
    <t>Дисципліна 2 семестру (4)</t>
  </si>
  <si>
    <t>Дисципліна 2 семестру (5)</t>
  </si>
  <si>
    <t>Позначення: Т – теоретичне навчання; С – екзаменаційна сесія; П – практика; К – канікули; Д– виконання кваліфікаційної роботи; А – атестація</t>
  </si>
  <si>
    <t>Роботизовані технолоігчні комплекси</t>
  </si>
  <si>
    <t>Еникеев ІСПР</t>
  </si>
  <si>
    <t>Руденко</t>
  </si>
  <si>
    <t>Періг</t>
  </si>
  <si>
    <t>Клименко</t>
  </si>
  <si>
    <t>Суботин</t>
  </si>
  <si>
    <t>Люта</t>
  </si>
  <si>
    <t>Макшанцев</t>
  </si>
  <si>
    <t>Клименко или Тулупенко</t>
  </si>
  <si>
    <t>Валерій КАССОВ</t>
  </si>
  <si>
    <t>Олексій РАЗЖИВІН</t>
  </si>
  <si>
    <t xml:space="preserve">Інтелектуальні системи керування </t>
  </si>
  <si>
    <r>
      <t xml:space="preserve">галузь знань: </t>
    </r>
    <r>
      <rPr>
        <b/>
        <sz val="20"/>
        <rFont val="Times New Roman"/>
        <family val="1"/>
      </rPr>
      <t>17 "Електроніка, автоматизація та електронні комунікації"</t>
    </r>
  </si>
  <si>
    <r>
      <t xml:space="preserve">спеціальність : </t>
    </r>
    <r>
      <rPr>
        <b/>
        <sz val="20"/>
        <rFont val="Times New Roman"/>
        <family val="1"/>
      </rPr>
      <t>174 "Автоматизація, комп'ютерно-інтегровані технології та робототехніка"</t>
    </r>
  </si>
  <si>
    <t>План освітнього процесу на 2024-2025 н.р.    АКІТР-1,3</t>
  </si>
  <si>
    <t>Зав.кафедри АВП</t>
  </si>
  <si>
    <t>Олег МАРКОВ</t>
  </si>
  <si>
    <t>Срок навчання - 1 рік, 4 місяці</t>
  </si>
  <si>
    <t>"      "                          2024 р.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</si>
</sst>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#,##0_-;\-* #,##0_-;\ &quot;&quot;_-;_-@_-"/>
    <numFmt numFmtId="177" formatCode="#,##0;\-* #,##0_-;\ &quot;&quot;_-;_-@_-"/>
    <numFmt numFmtId="178" formatCode="0.0"/>
    <numFmt numFmtId="179" formatCode="#,##0_-;\-* #,##0_-;\ _-;_-@_-"/>
    <numFmt numFmtId="180" formatCode="#,##0;\-* #,##0_-;\ _-;_-@_-"/>
    <numFmt numFmtId="181" formatCode="#,##0_ ;\-#,##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19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76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7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3" xfId="0" applyNumberFormat="1" applyFont="1" applyFill="1" applyBorder="1" applyAlignment="1" applyProtection="1">
      <alignment horizontal="center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vertical="center"/>
      <protection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80" fontId="1" fillId="0" borderId="13" xfId="0" applyNumberFormat="1" applyFont="1" applyFill="1" applyBorder="1" applyAlignment="1" applyProtection="1">
      <alignment horizontal="center" vertical="center"/>
      <protection/>
    </xf>
    <xf numFmtId="176" fontId="1" fillId="0" borderId="19" xfId="0" applyNumberFormat="1" applyFont="1" applyFill="1" applyBorder="1" applyAlignment="1" applyProtection="1">
      <alignment horizontal="center" vertical="center" wrapText="1"/>
      <protection/>
    </xf>
    <xf numFmtId="176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77" fontId="1" fillId="0" borderId="16" xfId="0" applyNumberFormat="1" applyFont="1" applyFill="1" applyBorder="1" applyAlignment="1" applyProtection="1">
      <alignment horizontal="center" vertical="center"/>
      <protection/>
    </xf>
    <xf numFmtId="177" fontId="1" fillId="0" borderId="17" xfId="0" applyNumberFormat="1" applyFont="1" applyFill="1" applyBorder="1" applyAlignment="1" applyProtection="1">
      <alignment horizontal="center" vertical="center"/>
      <protection/>
    </xf>
    <xf numFmtId="177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78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76" fontId="1" fillId="0" borderId="29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horizontal="center" vertical="center"/>
      <protection/>
    </xf>
    <xf numFmtId="178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76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18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76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76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46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78" fontId="5" fillId="0" borderId="47" xfId="0" applyNumberFormat="1" applyFont="1" applyFill="1" applyBorder="1" applyAlignment="1" applyProtection="1">
      <alignment horizontal="center" vertical="center"/>
      <protection/>
    </xf>
    <xf numFmtId="180" fontId="1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 applyProtection="1">
      <alignment horizontal="center" vertical="center"/>
      <protection/>
    </xf>
    <xf numFmtId="176" fontId="8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76" fontId="1" fillId="0" borderId="49" xfId="0" applyNumberFormat="1" applyFont="1" applyFill="1" applyBorder="1" applyAlignment="1" applyProtection="1">
      <alignment horizontal="center" vertical="center"/>
      <protection/>
    </xf>
    <xf numFmtId="178" fontId="5" fillId="0" borderId="50" xfId="0" applyNumberFormat="1" applyFont="1" applyFill="1" applyBorder="1" applyAlignment="1">
      <alignment horizontal="center" vertical="center" wrapText="1"/>
    </xf>
    <xf numFmtId="176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78" fontId="5" fillId="0" borderId="19" xfId="0" applyNumberFormat="1" applyFont="1" applyFill="1" applyBorder="1" applyAlignment="1" applyProtection="1">
      <alignment horizontal="center" vertical="center"/>
      <protection/>
    </xf>
    <xf numFmtId="178" fontId="5" fillId="0" borderId="20" xfId="0" applyNumberFormat="1" applyFont="1" applyFill="1" applyBorder="1" applyAlignment="1" applyProtection="1">
      <alignment horizontal="center" vertical="center"/>
      <protection/>
    </xf>
    <xf numFmtId="178" fontId="5" fillId="0" borderId="51" xfId="0" applyNumberFormat="1" applyFont="1" applyFill="1" applyBorder="1" applyAlignment="1" applyProtection="1">
      <alignment horizontal="center" vertical="center"/>
      <protection/>
    </xf>
    <xf numFmtId="178" fontId="5" fillId="0" borderId="23" xfId="0" applyNumberFormat="1" applyFont="1" applyFill="1" applyBorder="1" applyAlignment="1" applyProtection="1">
      <alignment horizontal="center" vertical="center"/>
      <protection/>
    </xf>
    <xf numFmtId="178" fontId="5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30" xfId="0" applyNumberFormat="1" applyFont="1" applyFill="1" applyBorder="1" applyAlignment="1" applyProtection="1">
      <alignment horizontal="center" vertical="center"/>
      <protection/>
    </xf>
    <xf numFmtId="178" fontId="1" fillId="0" borderId="52" xfId="0" applyNumberFormat="1" applyFont="1" applyFill="1" applyBorder="1" applyAlignment="1" applyProtection="1">
      <alignment horizontal="center" vertical="center"/>
      <protection/>
    </xf>
    <xf numFmtId="178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78" fontId="5" fillId="0" borderId="44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80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78" fontId="5" fillId="0" borderId="53" xfId="0" applyNumberFormat="1" applyFont="1" applyFill="1" applyBorder="1" applyAlignment="1">
      <alignment horizontal="center" vertical="center" wrapText="1"/>
    </xf>
    <xf numFmtId="178" fontId="5" fillId="0" borderId="54" xfId="0" applyNumberFormat="1" applyFont="1" applyFill="1" applyBorder="1" applyAlignment="1">
      <alignment horizontal="center" vertical="center" wrapText="1"/>
    </xf>
    <xf numFmtId="178" fontId="5" fillId="0" borderId="34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18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76" fontId="1" fillId="0" borderId="58" xfId="0" applyNumberFormat="1" applyFont="1" applyFill="1" applyBorder="1" applyAlignment="1" applyProtection="1">
      <alignment horizontal="center" vertical="center"/>
      <protection/>
    </xf>
    <xf numFmtId="176" fontId="1" fillId="0" borderId="55" xfId="0" applyNumberFormat="1" applyFont="1" applyFill="1" applyBorder="1" applyAlignment="1" applyProtection="1">
      <alignment horizontal="center" vertical="center"/>
      <protection/>
    </xf>
    <xf numFmtId="180" fontId="1" fillId="0" borderId="57" xfId="0" applyNumberFormat="1" applyFont="1" applyFill="1" applyBorder="1" applyAlignment="1" applyProtection="1">
      <alignment horizontal="center" vertical="center"/>
      <protection/>
    </xf>
    <xf numFmtId="180" fontId="1" fillId="0" borderId="58" xfId="0" applyNumberFormat="1" applyFont="1" applyFill="1" applyBorder="1" applyAlignment="1" applyProtection="1">
      <alignment horizontal="center" vertical="center"/>
      <protection/>
    </xf>
    <xf numFmtId="18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76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59" xfId="0" applyNumberFormat="1" applyFont="1" applyFill="1" applyBorder="1" applyAlignment="1" applyProtection="1">
      <alignment vertical="center"/>
      <protection/>
    </xf>
    <xf numFmtId="177" fontId="1" fillId="0" borderId="36" xfId="0" applyNumberFormat="1" applyFont="1" applyFill="1" applyBorder="1" applyAlignment="1" applyProtection="1">
      <alignment horizontal="center" vertical="center"/>
      <protection/>
    </xf>
    <xf numFmtId="176" fontId="1" fillId="0" borderId="36" xfId="0" applyNumberFormat="1" applyFont="1" applyFill="1" applyBorder="1" applyAlignment="1" applyProtection="1">
      <alignment vertical="center"/>
      <protection/>
    </xf>
    <xf numFmtId="177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18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76" fontId="1" fillId="0" borderId="60" xfId="0" applyNumberFormat="1" applyFont="1" applyFill="1" applyBorder="1" applyAlignment="1" applyProtection="1">
      <alignment horizontal="center" vertical="center"/>
      <protection/>
    </xf>
    <xf numFmtId="176" fontId="81" fillId="0" borderId="55" xfId="0" applyNumberFormat="1" applyFont="1" applyFill="1" applyBorder="1" applyAlignment="1" applyProtection="1">
      <alignment horizontal="center" vertical="center"/>
      <protection/>
    </xf>
    <xf numFmtId="178" fontId="5" fillId="0" borderId="34" xfId="0" applyNumberFormat="1" applyFont="1" applyFill="1" applyBorder="1" applyAlignment="1" applyProtection="1">
      <alignment horizontal="center" vertical="center"/>
      <protection/>
    </xf>
    <xf numFmtId="178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78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78" fontId="5" fillId="0" borderId="53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3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2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2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 applyProtection="1">
      <alignment horizontal="center" vertical="center"/>
      <protection/>
    </xf>
    <xf numFmtId="178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78" fontId="1" fillId="0" borderId="66" xfId="0" applyNumberFormat="1" applyFont="1" applyFill="1" applyBorder="1" applyAlignment="1" applyProtection="1">
      <alignment horizontal="center" vertical="center"/>
      <protection/>
    </xf>
    <xf numFmtId="176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78" fontId="5" fillId="0" borderId="64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80" fontId="1" fillId="0" borderId="62" xfId="0" applyNumberFormat="1" applyFont="1" applyFill="1" applyBorder="1" applyAlignment="1" applyProtection="1">
      <alignment horizontal="center" vertical="center"/>
      <protection/>
    </xf>
    <xf numFmtId="178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 applyProtection="1">
      <alignment horizontal="center" vertical="center" wrapText="1"/>
      <protection/>
    </xf>
    <xf numFmtId="176" fontId="1" fillId="0" borderId="21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 applyProtection="1">
      <alignment horizontal="center" vertical="center" wrapText="1"/>
      <protection/>
    </xf>
    <xf numFmtId="178" fontId="35" fillId="0" borderId="67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76" fontId="1" fillId="0" borderId="26" xfId="0" applyNumberFormat="1" applyFont="1" applyFill="1" applyBorder="1" applyAlignment="1" applyProtection="1">
      <alignment vertical="center"/>
      <protection/>
    </xf>
    <xf numFmtId="176" fontId="1" fillId="0" borderId="28" xfId="0" applyNumberFormat="1" applyFont="1" applyFill="1" applyBorder="1" applyAlignment="1" applyProtection="1">
      <alignment vertical="center"/>
      <protection/>
    </xf>
    <xf numFmtId="176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76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76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78" fontId="5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78" fontId="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53" applyFont="1" applyFill="1" applyBorder="1" applyAlignment="1">
      <alignment horizontal="left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6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5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>
      <alignment horizontal="center" vertical="center"/>
      <protection/>
    </xf>
    <xf numFmtId="0" fontId="1" fillId="0" borderId="69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69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69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17" fillId="0" borderId="11" xfId="53" applyFont="1" applyBorder="1" applyAlignment="1">
      <alignment wrapText="1"/>
      <protection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0" applyFont="1" applyAlignment="1">
      <alignment horizontal="left"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18" fillId="0" borderId="69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5" fillId="0" borderId="0" xfId="0" applyFont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Fill="1" applyBorder="1" applyAlignment="1">
      <alignment horizontal="left" wrapText="1"/>
      <protection/>
    </xf>
    <xf numFmtId="0" fontId="26" fillId="0" borderId="0" xfId="53" applyFont="1" applyFill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5" fillId="34" borderId="0" xfId="53" applyFont="1" applyFill="1" applyAlignment="1">
      <alignment horizontal="left" wrapText="1"/>
      <protection/>
    </xf>
    <xf numFmtId="0" fontId="25" fillId="0" borderId="0" xfId="53" applyFont="1" applyAlignment="1">
      <alignment horizont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Fill="1" applyBorder="1" applyAlignment="1">
      <alignment horizontal="left" vertical="center" wrapText="1"/>
      <protection/>
    </xf>
    <xf numFmtId="0" fontId="26" fillId="0" borderId="0" xfId="53" applyFont="1" applyFill="1" applyAlignment="1">
      <alignment horizontal="left" vertical="center" wrapText="1"/>
      <protection/>
    </xf>
    <xf numFmtId="0" fontId="0" fillId="0" borderId="0" xfId="53" applyFill="1" applyAlignment="1">
      <alignment horizontal="left" vertical="center" wrapText="1"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1" fillId="0" borderId="24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wrapText="1"/>
      <protection/>
    </xf>
    <xf numFmtId="176" fontId="1" fillId="0" borderId="58" xfId="0" applyNumberFormat="1" applyFont="1" applyFill="1" applyBorder="1" applyAlignment="1" applyProtection="1">
      <alignment horizontal="center" vertical="center" wrapText="1"/>
      <protection/>
    </xf>
    <xf numFmtId="176" fontId="1" fillId="0" borderId="14" xfId="0" applyNumberFormat="1" applyFont="1" applyFill="1" applyBorder="1" applyAlignment="1" applyProtection="1">
      <alignment horizontal="center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0" borderId="36" xfId="0" applyNumberFormat="1" applyFont="1" applyFill="1" applyBorder="1" applyAlignment="1" applyProtection="1">
      <alignment horizontal="center" vertical="center" wrapText="1"/>
      <protection/>
    </xf>
    <xf numFmtId="176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176" fontId="1" fillId="0" borderId="13" xfId="0" applyNumberFormat="1" applyFont="1" applyFill="1" applyBorder="1" applyAlignment="1" applyProtection="1">
      <alignment horizontal="center" vertical="center"/>
      <protection/>
    </xf>
    <xf numFmtId="179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12" xfId="0" applyNumberFormat="1" applyFont="1" applyFill="1" applyBorder="1" applyAlignment="1" applyProtection="1">
      <alignment horizontal="center" vertical="center" textRotation="90"/>
      <protection/>
    </xf>
    <xf numFmtId="176" fontId="1" fillId="0" borderId="28" xfId="0" applyNumberFormat="1" applyFont="1" applyFill="1" applyBorder="1" applyAlignment="1" applyProtection="1">
      <alignment horizontal="center" vertical="center" textRotation="90"/>
      <protection/>
    </xf>
    <xf numFmtId="176" fontId="1" fillId="0" borderId="20" xfId="0" applyNumberFormat="1" applyFont="1" applyFill="1" applyBorder="1" applyAlignment="1" applyProtection="1">
      <alignment horizontal="center" vertical="center" textRotation="90"/>
      <protection/>
    </xf>
    <xf numFmtId="176" fontId="1" fillId="0" borderId="57" xfId="0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79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76" fontId="1" fillId="0" borderId="52" xfId="0" applyNumberFormat="1" applyFont="1" applyFill="1" applyBorder="1" applyAlignment="1" applyProtection="1">
      <alignment horizontal="center" vertical="center"/>
      <protection/>
    </xf>
    <xf numFmtId="176" fontId="1" fillId="0" borderId="25" xfId="0" applyNumberFormat="1" applyFont="1" applyFill="1" applyBorder="1" applyAlignment="1" applyProtection="1">
      <alignment horizontal="center" vertical="center"/>
      <protection/>
    </xf>
    <xf numFmtId="176" fontId="1" fillId="0" borderId="56" xfId="0" applyNumberFormat="1" applyFont="1" applyFill="1" applyBorder="1" applyAlignment="1" applyProtection="1">
      <alignment horizontal="center" vertical="center" wrapText="1"/>
      <protection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176" fontId="1" fillId="0" borderId="62" xfId="0" applyNumberFormat="1" applyFont="1" applyFill="1" applyBorder="1" applyAlignment="1" applyProtection="1">
      <alignment horizontal="center" vertical="center" wrapText="1"/>
      <protection/>
    </xf>
    <xf numFmtId="176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wrapText="1"/>
    </xf>
    <xf numFmtId="0" fontId="1" fillId="0" borderId="76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49" fontId="1" fillId="0" borderId="79" xfId="0" applyNumberFormat="1" applyFont="1" applyFill="1" applyBorder="1" applyAlignment="1">
      <alignment horizontal="left" vertical="center" wrapText="1"/>
    </xf>
    <xf numFmtId="49" fontId="1" fillId="0" borderId="80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8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83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6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 applyProtection="1">
      <alignment horizontal="left" vertical="justify"/>
      <protection/>
    </xf>
    <xf numFmtId="176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69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tabSelected="1" view="pageBreakPreview" zoomScale="85" zoomScaleNormal="50" zoomScaleSheetLayoutView="85" zoomScalePageLayoutView="0" workbookViewId="0" topLeftCell="A1">
      <selection activeCell="S7" sqref="S7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497" t="s">
        <v>178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6" t="s">
        <v>153</v>
      </c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495"/>
      <c r="AQ2" s="495"/>
      <c r="AR2" s="495"/>
      <c r="AS2" s="495"/>
      <c r="AT2" s="495"/>
      <c r="AU2" s="495"/>
      <c r="AV2" s="495"/>
      <c r="AW2" s="495"/>
      <c r="AX2" s="495"/>
      <c r="AY2" s="495"/>
      <c r="AZ2" s="495"/>
      <c r="BA2" s="495"/>
      <c r="BB2" s="495"/>
    </row>
    <row r="3" spans="2:54" ht="20.25" customHeight="1">
      <c r="B3" s="486" t="s">
        <v>179</v>
      </c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495"/>
      <c r="AQ3" s="495"/>
      <c r="AR3" s="495"/>
      <c r="AS3" s="495"/>
      <c r="AT3" s="495"/>
      <c r="AU3" s="495"/>
      <c r="AV3" s="495"/>
      <c r="AW3" s="495"/>
      <c r="AX3" s="495"/>
      <c r="AY3" s="495"/>
      <c r="AZ3" s="495"/>
      <c r="BA3" s="495"/>
      <c r="BB3" s="495"/>
    </row>
    <row r="4" spans="2:54" ht="23.25" customHeight="1">
      <c r="B4" s="498" t="s">
        <v>188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9" t="s">
        <v>29</v>
      </c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5"/>
      <c r="AQ4" s="495"/>
      <c r="AR4" s="495"/>
      <c r="AS4" s="495"/>
      <c r="AT4" s="495"/>
      <c r="AU4" s="495"/>
      <c r="AV4" s="495"/>
      <c r="AW4" s="495"/>
      <c r="AX4" s="495"/>
      <c r="AY4" s="495"/>
      <c r="AZ4" s="495"/>
      <c r="BA4" s="495"/>
      <c r="BB4" s="495"/>
    </row>
    <row r="5" spans="2:54" ht="30" customHeight="1">
      <c r="B5" s="483" t="s">
        <v>293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05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</row>
    <row r="6" spans="2:54" s="52" customFormat="1" ht="16.5" customHeight="1"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</row>
    <row r="7" spans="2:54" s="52" customFormat="1" ht="22.5" customHeight="1">
      <c r="B7" s="486" t="s">
        <v>28</v>
      </c>
      <c r="C7" s="486"/>
      <c r="D7" s="486"/>
      <c r="E7" s="486"/>
      <c r="F7" s="486"/>
      <c r="G7" s="486"/>
      <c r="H7" s="486"/>
      <c r="I7" s="486"/>
      <c r="J7" s="486"/>
      <c r="K7" s="486"/>
      <c r="L7" s="486"/>
      <c r="M7" s="486"/>
      <c r="N7" s="486"/>
      <c r="O7" s="486"/>
      <c r="P7" s="486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04"/>
      <c r="AP7" s="304"/>
      <c r="AQ7" s="304"/>
      <c r="AR7" s="304"/>
      <c r="AS7" s="304"/>
      <c r="AT7" s="304"/>
      <c r="AU7" s="304"/>
      <c r="AV7" s="304"/>
      <c r="AW7" s="304"/>
      <c r="AX7" s="304"/>
      <c r="AY7" s="304"/>
      <c r="AZ7" s="304"/>
      <c r="BA7" s="304"/>
      <c r="BB7" s="304"/>
    </row>
    <row r="8" spans="2:54" s="52" customFormat="1" ht="27" customHeight="1">
      <c r="B8" s="486" t="s">
        <v>180</v>
      </c>
      <c r="C8" s="486"/>
      <c r="D8" s="486"/>
      <c r="E8" s="486"/>
      <c r="F8" s="486"/>
      <c r="G8" s="486"/>
      <c r="H8" s="486"/>
      <c r="I8" s="486"/>
      <c r="J8" s="486"/>
      <c r="K8" s="486"/>
      <c r="L8" s="486"/>
      <c r="M8" s="486"/>
      <c r="N8" s="486"/>
      <c r="O8" s="486"/>
      <c r="P8" s="486"/>
      <c r="Q8" s="487" t="s">
        <v>159</v>
      </c>
      <c r="R8" s="488"/>
      <c r="S8" s="488"/>
      <c r="T8" s="488"/>
      <c r="U8" s="488"/>
      <c r="V8" s="488"/>
      <c r="W8" s="488"/>
      <c r="X8" s="488"/>
      <c r="Y8" s="488"/>
      <c r="Z8" s="488"/>
      <c r="AA8" s="488"/>
      <c r="AB8" s="488"/>
      <c r="AC8" s="488"/>
      <c r="AD8" s="488"/>
      <c r="AE8" s="488"/>
      <c r="AF8" s="488"/>
      <c r="AG8" s="488"/>
      <c r="AH8" s="488"/>
      <c r="AI8" s="488"/>
      <c r="AJ8" s="488"/>
      <c r="AK8" s="488"/>
      <c r="AL8" s="488"/>
      <c r="AM8" s="488"/>
      <c r="AN8" s="488"/>
      <c r="AO8" s="383" t="s">
        <v>181</v>
      </c>
      <c r="AP8" s="383"/>
      <c r="AQ8" s="383"/>
      <c r="AR8" s="383"/>
      <c r="AS8" s="383"/>
      <c r="AT8" s="383"/>
      <c r="AU8" s="383"/>
      <c r="AV8" s="383"/>
      <c r="AW8" s="383"/>
      <c r="AX8" s="383"/>
      <c r="AY8" s="383"/>
      <c r="AZ8" s="383"/>
      <c r="BA8" s="383"/>
      <c r="BB8" s="304"/>
    </row>
    <row r="9" spans="17:54" s="52" customFormat="1" ht="33" customHeight="1">
      <c r="Q9" s="492" t="s">
        <v>187</v>
      </c>
      <c r="R9" s="492"/>
      <c r="S9" s="492"/>
      <c r="T9" s="492"/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2"/>
      <c r="AK9" s="492"/>
      <c r="AL9" s="492"/>
      <c r="AM9" s="492"/>
      <c r="AN9" s="492"/>
      <c r="AO9" s="383"/>
      <c r="AP9" s="383"/>
      <c r="AQ9" s="383"/>
      <c r="AR9" s="383"/>
      <c r="AS9" s="383"/>
      <c r="AT9" s="383"/>
      <c r="AU9" s="383"/>
      <c r="AV9" s="383"/>
      <c r="AW9" s="383"/>
      <c r="AX9" s="383"/>
      <c r="AY9" s="383"/>
      <c r="AZ9" s="383"/>
      <c r="BA9" s="383"/>
      <c r="BB9" s="304"/>
    </row>
    <row r="10" spans="17:54" s="52" customFormat="1" ht="27.75" customHeight="1">
      <c r="Q10" s="489" t="s">
        <v>287</v>
      </c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490"/>
      <c r="AD10" s="490"/>
      <c r="AE10" s="490"/>
      <c r="AF10" s="490"/>
      <c r="AG10" s="490"/>
      <c r="AH10" s="490"/>
      <c r="AI10" s="490"/>
      <c r="AJ10" s="490"/>
      <c r="AK10" s="490"/>
      <c r="AL10" s="490"/>
      <c r="AM10" s="375"/>
      <c r="AN10" s="375"/>
      <c r="AO10" s="383"/>
      <c r="AP10" s="383"/>
      <c r="AQ10" s="383"/>
      <c r="AR10" s="383"/>
      <c r="AS10" s="383"/>
      <c r="AT10" s="383"/>
      <c r="AU10" s="383"/>
      <c r="AV10" s="383"/>
      <c r="AW10" s="383"/>
      <c r="AX10" s="383"/>
      <c r="AY10" s="383"/>
      <c r="AZ10" s="383"/>
      <c r="BA10" s="383"/>
      <c r="BB10" s="308"/>
    </row>
    <row r="11" spans="17:54" s="52" customFormat="1" ht="27.75" customHeight="1">
      <c r="Q11" s="500" t="s">
        <v>288</v>
      </c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C11" s="501"/>
      <c r="AD11" s="501"/>
      <c r="AE11" s="501"/>
      <c r="AF11" s="501"/>
      <c r="AG11" s="501"/>
      <c r="AH11" s="501"/>
      <c r="AI11" s="501"/>
      <c r="AJ11" s="501"/>
      <c r="AK11" s="501"/>
      <c r="AL11" s="502"/>
      <c r="AM11" s="502"/>
      <c r="AN11" s="502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</row>
    <row r="12" spans="17:54" s="52" customFormat="1" ht="24" customHeight="1">
      <c r="Q12" s="502"/>
      <c r="R12" s="502"/>
      <c r="S12" s="502"/>
      <c r="T12" s="502"/>
      <c r="U12" s="502"/>
      <c r="V12" s="502"/>
      <c r="W12" s="502"/>
      <c r="X12" s="502"/>
      <c r="Y12" s="502"/>
      <c r="Z12" s="502"/>
      <c r="AA12" s="502"/>
      <c r="AB12" s="502"/>
      <c r="AC12" s="502"/>
      <c r="AD12" s="502"/>
      <c r="AE12" s="502"/>
      <c r="AF12" s="502"/>
      <c r="AG12" s="502"/>
      <c r="AH12" s="502"/>
      <c r="AI12" s="502"/>
      <c r="AJ12" s="502"/>
      <c r="AK12" s="502"/>
      <c r="AL12" s="502"/>
      <c r="AM12" s="502"/>
      <c r="AN12" s="502"/>
      <c r="AO12" s="382" t="s">
        <v>292</v>
      </c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</row>
    <row r="13" spans="17:54" s="52" customFormat="1" ht="28.5" customHeight="1">
      <c r="Q13" s="493" t="s">
        <v>190</v>
      </c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C13" s="493"/>
      <c r="AD13" s="493"/>
      <c r="AE13" s="493"/>
      <c r="AF13" s="493"/>
      <c r="AG13" s="493"/>
      <c r="AH13" s="493"/>
      <c r="AI13" s="493"/>
      <c r="AJ13" s="493"/>
      <c r="AK13" s="493"/>
      <c r="AL13" s="493"/>
      <c r="AM13" s="493"/>
      <c r="AN13" s="493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</row>
    <row r="14" spans="17:54" s="52" customFormat="1" ht="25.5" customHeight="1">
      <c r="Q14" s="493"/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C14" s="493"/>
      <c r="AD14" s="493"/>
      <c r="AE14" s="493"/>
      <c r="AF14" s="493"/>
      <c r="AG14" s="493"/>
      <c r="AH14" s="493"/>
      <c r="AI14" s="493"/>
      <c r="AJ14" s="493"/>
      <c r="AK14" s="493"/>
      <c r="AL14" s="493"/>
      <c r="AM14" s="493"/>
      <c r="AN14" s="493"/>
      <c r="AO14" s="494" t="s">
        <v>158</v>
      </c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69"/>
    </row>
    <row r="15" spans="17:54" s="52" customFormat="1" ht="26.25" customHeight="1">
      <c r="Q15" s="484" t="s">
        <v>157</v>
      </c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485"/>
      <c r="AL15" s="485"/>
      <c r="AM15" s="485"/>
      <c r="AN15" s="485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91" t="s">
        <v>238</v>
      </c>
      <c r="C17" s="491"/>
      <c r="D17" s="491"/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2"/>
      <c r="D20" s="132"/>
      <c r="E20" s="132"/>
      <c r="F20" s="132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63"/>
      <c r="Y20" s="63"/>
      <c r="Z20" s="131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</row>
    <row r="21" spans="2:54" ht="19.5" customHeight="1">
      <c r="B21" s="398" t="s">
        <v>0</v>
      </c>
      <c r="C21" s="379" t="s">
        <v>30</v>
      </c>
      <c r="D21" s="380"/>
      <c r="E21" s="380"/>
      <c r="F21" s="381"/>
      <c r="G21" s="379" t="s">
        <v>31</v>
      </c>
      <c r="H21" s="380"/>
      <c r="I21" s="380"/>
      <c r="J21" s="381"/>
      <c r="K21" s="379" t="s">
        <v>32</v>
      </c>
      <c r="L21" s="380"/>
      <c r="M21" s="380"/>
      <c r="N21" s="380"/>
      <c r="O21" s="381"/>
      <c r="P21" s="379" t="s">
        <v>33</v>
      </c>
      <c r="Q21" s="380"/>
      <c r="R21" s="380"/>
      <c r="S21" s="381"/>
      <c r="T21" s="379" t="s">
        <v>34</v>
      </c>
      <c r="U21" s="380"/>
      <c r="V21" s="380"/>
      <c r="W21" s="380"/>
      <c r="X21" s="381"/>
      <c r="Y21" s="379" t="s">
        <v>35</v>
      </c>
      <c r="Z21" s="380"/>
      <c r="AA21" s="380"/>
      <c r="AB21" s="381"/>
      <c r="AC21" s="379" t="s">
        <v>36</v>
      </c>
      <c r="AD21" s="380"/>
      <c r="AE21" s="380"/>
      <c r="AF21" s="381"/>
      <c r="AG21" s="379" t="s">
        <v>37</v>
      </c>
      <c r="AH21" s="380"/>
      <c r="AI21" s="380"/>
      <c r="AJ21" s="381"/>
      <c r="AK21" s="379" t="s">
        <v>38</v>
      </c>
      <c r="AL21" s="380"/>
      <c r="AM21" s="380"/>
      <c r="AN21" s="380"/>
      <c r="AO21" s="381"/>
      <c r="AP21" s="379" t="s">
        <v>39</v>
      </c>
      <c r="AQ21" s="380"/>
      <c r="AR21" s="380"/>
      <c r="AS21" s="381"/>
      <c r="AT21" s="379" t="s">
        <v>40</v>
      </c>
      <c r="AU21" s="380"/>
      <c r="AV21" s="380"/>
      <c r="AW21" s="380"/>
      <c r="AX21" s="381"/>
      <c r="AY21" s="387" t="s">
        <v>41</v>
      </c>
      <c r="AZ21" s="387"/>
      <c r="BA21" s="387"/>
      <c r="BB21" s="387"/>
    </row>
    <row r="22" spans="2:54" ht="19.5" customHeight="1">
      <c r="B22" s="399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09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183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47" t="s">
        <v>44</v>
      </c>
      <c r="AE23" s="246" t="s">
        <v>44</v>
      </c>
      <c r="AF23" s="246" t="s">
        <v>44</v>
      </c>
      <c r="AG23" s="24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10" t="s">
        <v>184</v>
      </c>
      <c r="AT23" s="310" t="s">
        <v>44</v>
      </c>
      <c r="AU23" s="310" t="s">
        <v>44</v>
      </c>
      <c r="AV23" s="310" t="s">
        <v>44</v>
      </c>
      <c r="AW23" s="310" t="s">
        <v>44</v>
      </c>
      <c r="AX23" s="310" t="s">
        <v>44</v>
      </c>
      <c r="AY23" s="310" t="s">
        <v>44</v>
      </c>
      <c r="AZ23" s="310" t="s">
        <v>44</v>
      </c>
      <c r="BA23" s="310" t="s">
        <v>44</v>
      </c>
      <c r="BB23" s="310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212</v>
      </c>
      <c r="H24" s="64" t="s">
        <v>212</v>
      </c>
      <c r="I24" s="64" t="s">
        <v>212</v>
      </c>
      <c r="J24" s="64" t="s">
        <v>212</v>
      </c>
      <c r="K24" s="64" t="s">
        <v>212</v>
      </c>
      <c r="L24" s="64" t="s">
        <v>212</v>
      </c>
      <c r="M24" s="64" t="s">
        <v>212</v>
      </c>
      <c r="N24" s="64" t="s">
        <v>212</v>
      </c>
      <c r="O24" s="64" t="s">
        <v>212</v>
      </c>
      <c r="P24" s="64" t="s">
        <v>212</v>
      </c>
      <c r="Q24" s="64" t="s">
        <v>212</v>
      </c>
      <c r="R24" s="64" t="s">
        <v>216</v>
      </c>
      <c r="S24" s="64" t="s">
        <v>216</v>
      </c>
      <c r="T24" s="384"/>
      <c r="U24" s="385"/>
      <c r="V24" s="385"/>
      <c r="W24" s="385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385"/>
      <c r="AZ24" s="385"/>
      <c r="BA24" s="385"/>
      <c r="BB24" s="386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397" t="s">
        <v>274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262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81" t="s">
        <v>0</v>
      </c>
      <c r="C32" s="456"/>
      <c r="D32" s="482" t="s">
        <v>45</v>
      </c>
      <c r="E32" s="426"/>
      <c r="F32" s="426"/>
      <c r="G32" s="456"/>
      <c r="H32" s="471" t="s">
        <v>259</v>
      </c>
      <c r="I32" s="472"/>
      <c r="J32" s="473"/>
      <c r="K32" s="400" t="s">
        <v>46</v>
      </c>
      <c r="L32" s="426"/>
      <c r="M32" s="426"/>
      <c r="N32" s="456"/>
      <c r="O32" s="400" t="s">
        <v>261</v>
      </c>
      <c r="P32" s="426"/>
      <c r="Q32" s="456"/>
      <c r="R32" s="400" t="s">
        <v>260</v>
      </c>
      <c r="S32" s="463"/>
      <c r="T32" s="464"/>
      <c r="U32" s="400" t="s">
        <v>47</v>
      </c>
      <c r="V32" s="426"/>
      <c r="W32" s="456"/>
      <c r="X32" s="400" t="s">
        <v>156</v>
      </c>
      <c r="Y32" s="426"/>
      <c r="Z32" s="456"/>
      <c r="AA32" s="49"/>
      <c r="AB32" s="395" t="s">
        <v>155</v>
      </c>
      <c r="AC32" s="396"/>
      <c r="AD32" s="396"/>
      <c r="AE32" s="396"/>
      <c r="AF32" s="396"/>
      <c r="AG32" s="400" t="s">
        <v>182</v>
      </c>
      <c r="AH32" s="401"/>
      <c r="AI32" s="402"/>
      <c r="AJ32" s="400" t="s">
        <v>154</v>
      </c>
      <c r="AK32" s="426"/>
      <c r="AL32" s="402"/>
      <c r="AM32" s="51"/>
      <c r="AN32" s="413" t="s">
        <v>239</v>
      </c>
      <c r="AO32" s="414"/>
      <c r="AP32" s="415"/>
      <c r="AQ32" s="391" t="s">
        <v>248</v>
      </c>
      <c r="AR32" s="392"/>
      <c r="AS32" s="392"/>
      <c r="AT32" s="392"/>
      <c r="AU32" s="392"/>
      <c r="AV32" s="392"/>
      <c r="AW32" s="392"/>
      <c r="AX32" s="392"/>
      <c r="AY32" s="392" t="s">
        <v>182</v>
      </c>
      <c r="AZ32" s="392"/>
      <c r="BA32" s="392"/>
      <c r="BB32" s="438"/>
    </row>
    <row r="33" spans="2:54" ht="15.75" customHeight="1">
      <c r="B33" s="457"/>
      <c r="C33" s="459"/>
      <c r="D33" s="457"/>
      <c r="E33" s="458"/>
      <c r="F33" s="458"/>
      <c r="G33" s="459"/>
      <c r="H33" s="474"/>
      <c r="I33" s="475"/>
      <c r="J33" s="476"/>
      <c r="K33" s="457"/>
      <c r="L33" s="458"/>
      <c r="M33" s="458"/>
      <c r="N33" s="459"/>
      <c r="O33" s="457"/>
      <c r="P33" s="458"/>
      <c r="Q33" s="459"/>
      <c r="R33" s="465"/>
      <c r="S33" s="466"/>
      <c r="T33" s="467"/>
      <c r="U33" s="457"/>
      <c r="V33" s="458"/>
      <c r="W33" s="459"/>
      <c r="X33" s="457"/>
      <c r="Y33" s="458"/>
      <c r="Z33" s="459"/>
      <c r="AA33" s="49"/>
      <c r="AB33" s="396"/>
      <c r="AC33" s="396"/>
      <c r="AD33" s="396"/>
      <c r="AE33" s="396"/>
      <c r="AF33" s="396"/>
      <c r="AG33" s="403"/>
      <c r="AH33" s="404"/>
      <c r="AI33" s="405"/>
      <c r="AJ33" s="427"/>
      <c r="AK33" s="428"/>
      <c r="AL33" s="405"/>
      <c r="AM33" s="50"/>
      <c r="AN33" s="416"/>
      <c r="AO33" s="417"/>
      <c r="AP33" s="418"/>
      <c r="AQ33" s="391"/>
      <c r="AR33" s="392"/>
      <c r="AS33" s="392"/>
      <c r="AT33" s="392"/>
      <c r="AU33" s="392"/>
      <c r="AV33" s="392"/>
      <c r="AW33" s="392"/>
      <c r="AX33" s="392"/>
      <c r="AY33" s="392"/>
      <c r="AZ33" s="392"/>
      <c r="BA33" s="392"/>
      <c r="BB33" s="438"/>
    </row>
    <row r="34" spans="2:54" ht="40.5" customHeight="1">
      <c r="B34" s="427"/>
      <c r="C34" s="460"/>
      <c r="D34" s="427"/>
      <c r="E34" s="428"/>
      <c r="F34" s="428"/>
      <c r="G34" s="460"/>
      <c r="H34" s="477"/>
      <c r="I34" s="478"/>
      <c r="J34" s="479"/>
      <c r="K34" s="427"/>
      <c r="L34" s="428"/>
      <c r="M34" s="428"/>
      <c r="N34" s="460"/>
      <c r="O34" s="427"/>
      <c r="P34" s="428"/>
      <c r="Q34" s="460"/>
      <c r="R34" s="468"/>
      <c r="S34" s="469"/>
      <c r="T34" s="470"/>
      <c r="U34" s="427"/>
      <c r="V34" s="428"/>
      <c r="W34" s="460"/>
      <c r="X34" s="427"/>
      <c r="Y34" s="428"/>
      <c r="Z34" s="460"/>
      <c r="AA34" s="49"/>
      <c r="AB34" s="376" t="s">
        <v>152</v>
      </c>
      <c r="AC34" s="377"/>
      <c r="AD34" s="377"/>
      <c r="AE34" s="377"/>
      <c r="AF34" s="378"/>
      <c r="AG34" s="388">
        <v>1</v>
      </c>
      <c r="AH34" s="389"/>
      <c r="AI34" s="390"/>
      <c r="AJ34" s="388" t="s">
        <v>215</v>
      </c>
      <c r="AK34" s="389"/>
      <c r="AL34" s="390"/>
      <c r="AM34" s="50"/>
      <c r="AN34" s="416"/>
      <c r="AO34" s="417"/>
      <c r="AP34" s="418"/>
      <c r="AQ34" s="391"/>
      <c r="AR34" s="392"/>
      <c r="AS34" s="392"/>
      <c r="AT34" s="392"/>
      <c r="AU34" s="392"/>
      <c r="AV34" s="392"/>
      <c r="AW34" s="392"/>
      <c r="AX34" s="392"/>
      <c r="AY34" s="392"/>
      <c r="AZ34" s="392"/>
      <c r="BA34" s="392"/>
      <c r="BB34" s="438"/>
    </row>
    <row r="35" spans="2:54" s="163" customFormat="1" ht="39" customHeight="1">
      <c r="B35" s="411">
        <v>1</v>
      </c>
      <c r="C35" s="412"/>
      <c r="D35" s="411">
        <v>33</v>
      </c>
      <c r="E35" s="411"/>
      <c r="F35" s="411"/>
      <c r="G35" s="411"/>
      <c r="H35" s="411">
        <v>6</v>
      </c>
      <c r="I35" s="411"/>
      <c r="J35" s="411"/>
      <c r="K35" s="388" t="s">
        <v>214</v>
      </c>
      <c r="L35" s="461"/>
      <c r="M35" s="461"/>
      <c r="N35" s="462"/>
      <c r="O35" s="411"/>
      <c r="P35" s="412"/>
      <c r="Q35" s="412"/>
      <c r="R35" s="431"/>
      <c r="S35" s="446"/>
      <c r="T35" s="446"/>
      <c r="U35" s="411">
        <v>13</v>
      </c>
      <c r="V35" s="412"/>
      <c r="W35" s="412"/>
      <c r="X35" s="411">
        <v>52</v>
      </c>
      <c r="Y35" s="412"/>
      <c r="Z35" s="412"/>
      <c r="AA35" s="161"/>
      <c r="AB35" s="376" t="s">
        <v>268</v>
      </c>
      <c r="AC35" s="377"/>
      <c r="AD35" s="377"/>
      <c r="AE35" s="377"/>
      <c r="AF35" s="378"/>
      <c r="AG35" s="408">
        <v>3</v>
      </c>
      <c r="AH35" s="409"/>
      <c r="AI35" s="410"/>
      <c r="AJ35" s="408" t="s">
        <v>217</v>
      </c>
      <c r="AK35" s="409"/>
      <c r="AL35" s="410"/>
      <c r="AM35" s="162"/>
      <c r="AN35" s="419"/>
      <c r="AO35" s="420"/>
      <c r="AP35" s="421"/>
      <c r="AQ35" s="393"/>
      <c r="AR35" s="394"/>
      <c r="AS35" s="394"/>
      <c r="AT35" s="394"/>
      <c r="AU35" s="394"/>
      <c r="AV35" s="394"/>
      <c r="AW35" s="394"/>
      <c r="AX35" s="394"/>
      <c r="AY35" s="392"/>
      <c r="AZ35" s="392"/>
      <c r="BA35" s="392"/>
      <c r="BB35" s="438"/>
    </row>
    <row r="36" spans="2:54" s="163" customFormat="1" ht="27" customHeight="1">
      <c r="B36" s="411">
        <v>2</v>
      </c>
      <c r="C36" s="412"/>
      <c r="D36" s="388"/>
      <c r="E36" s="389"/>
      <c r="F36" s="389"/>
      <c r="G36" s="480"/>
      <c r="H36" s="411"/>
      <c r="I36" s="412"/>
      <c r="J36" s="412"/>
      <c r="K36" s="411" t="s">
        <v>218</v>
      </c>
      <c r="L36" s="412"/>
      <c r="M36" s="412"/>
      <c r="N36" s="412"/>
      <c r="O36" s="411">
        <v>11</v>
      </c>
      <c r="P36" s="412"/>
      <c r="Q36" s="412"/>
      <c r="R36" s="431">
        <v>2</v>
      </c>
      <c r="S36" s="446"/>
      <c r="T36" s="446"/>
      <c r="U36" s="411"/>
      <c r="V36" s="412"/>
      <c r="W36" s="412"/>
      <c r="X36" s="411">
        <v>17</v>
      </c>
      <c r="Y36" s="412"/>
      <c r="Z36" s="412"/>
      <c r="AA36" s="161"/>
      <c r="AB36" s="406"/>
      <c r="AC36" s="409"/>
      <c r="AD36" s="409"/>
      <c r="AE36" s="409"/>
      <c r="AF36" s="409"/>
      <c r="AG36" s="406"/>
      <c r="AH36" s="406"/>
      <c r="AI36" s="406"/>
      <c r="AJ36" s="406"/>
      <c r="AK36" s="406"/>
      <c r="AL36" s="406"/>
      <c r="AM36" s="164"/>
      <c r="AN36" s="408">
        <v>1</v>
      </c>
      <c r="AO36" s="406"/>
      <c r="AP36" s="422"/>
      <c r="AQ36" s="431" t="s">
        <v>240</v>
      </c>
      <c r="AR36" s="431"/>
      <c r="AS36" s="431"/>
      <c r="AT36" s="431"/>
      <c r="AU36" s="431"/>
      <c r="AV36" s="431"/>
      <c r="AW36" s="431"/>
      <c r="AX36" s="431"/>
      <c r="AY36" s="432">
        <v>3</v>
      </c>
      <c r="AZ36" s="433"/>
      <c r="BA36" s="433"/>
      <c r="BB36" s="434"/>
    </row>
    <row r="37" spans="2:54" s="163" customFormat="1" ht="29.25" customHeight="1">
      <c r="B37" s="411" t="s">
        <v>1</v>
      </c>
      <c r="C37" s="412"/>
      <c r="D37" s="411">
        <v>33</v>
      </c>
      <c r="E37" s="412"/>
      <c r="F37" s="412"/>
      <c r="G37" s="412"/>
      <c r="H37" s="411">
        <v>6</v>
      </c>
      <c r="I37" s="412"/>
      <c r="J37" s="412"/>
      <c r="K37" s="411" t="s">
        <v>219</v>
      </c>
      <c r="L37" s="412"/>
      <c r="M37" s="412"/>
      <c r="N37" s="412"/>
      <c r="O37" s="411">
        <v>11</v>
      </c>
      <c r="P37" s="412"/>
      <c r="Q37" s="412"/>
      <c r="R37" s="431">
        <v>2</v>
      </c>
      <c r="S37" s="446"/>
      <c r="T37" s="446"/>
      <c r="U37" s="411">
        <v>13</v>
      </c>
      <c r="V37" s="412"/>
      <c r="W37" s="412"/>
      <c r="X37" s="411">
        <v>69</v>
      </c>
      <c r="Y37" s="412"/>
      <c r="Z37" s="412"/>
      <c r="AA37" s="161"/>
      <c r="AB37" s="443"/>
      <c r="AC37" s="443"/>
      <c r="AD37" s="443"/>
      <c r="AE37" s="443"/>
      <c r="AF37" s="443"/>
      <c r="AG37" s="407"/>
      <c r="AH37" s="407"/>
      <c r="AI37" s="407"/>
      <c r="AJ37" s="407"/>
      <c r="AK37" s="407"/>
      <c r="AL37" s="407"/>
      <c r="AM37" s="165"/>
      <c r="AN37" s="423"/>
      <c r="AO37" s="424"/>
      <c r="AP37" s="425"/>
      <c r="AQ37" s="412"/>
      <c r="AR37" s="412"/>
      <c r="AS37" s="412"/>
      <c r="AT37" s="412"/>
      <c r="AU37" s="412"/>
      <c r="AV37" s="412"/>
      <c r="AW37" s="412"/>
      <c r="AX37" s="412"/>
      <c r="AY37" s="435"/>
      <c r="AZ37" s="436"/>
      <c r="BA37" s="436"/>
      <c r="BB37" s="437"/>
    </row>
    <row r="38" spans="2:54" ht="19.5" customHeight="1">
      <c r="B38" s="455" t="s">
        <v>220</v>
      </c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9"/>
      <c r="AB38" s="444"/>
      <c r="AC38" s="445"/>
      <c r="AD38" s="445"/>
      <c r="AE38" s="445"/>
      <c r="AF38" s="445"/>
      <c r="AG38" s="441"/>
      <c r="AH38" s="442"/>
      <c r="AI38" s="442"/>
      <c r="AJ38" s="451"/>
      <c r="AK38" s="452"/>
      <c r="AL38" s="453"/>
      <c r="AM38" s="48"/>
      <c r="AN38" s="449"/>
      <c r="AO38" s="449"/>
      <c r="AP38" s="449"/>
      <c r="AQ38" s="429"/>
      <c r="AR38" s="429"/>
      <c r="AS38" s="429"/>
      <c r="AT38" s="429"/>
      <c r="AU38" s="429"/>
      <c r="AV38" s="429"/>
      <c r="AW38" s="429"/>
      <c r="AX38" s="429"/>
      <c r="AY38" s="429"/>
      <c r="AZ38" s="429"/>
      <c r="BA38" s="429"/>
      <c r="BB38" s="430"/>
    </row>
    <row r="39" spans="2:54" ht="21.75" customHeight="1">
      <c r="B39" s="450"/>
      <c r="C39" s="448"/>
      <c r="D39" s="439"/>
      <c r="E39" s="440"/>
      <c r="F39" s="440"/>
      <c r="G39" s="440"/>
      <c r="H39" s="450"/>
      <c r="I39" s="448"/>
      <c r="J39" s="448"/>
      <c r="K39" s="447"/>
      <c r="L39" s="448"/>
      <c r="M39" s="448"/>
      <c r="N39" s="448"/>
      <c r="O39" s="439"/>
      <c r="P39" s="440"/>
      <c r="Q39" s="440"/>
      <c r="R39" s="429"/>
      <c r="S39" s="454"/>
      <c r="T39" s="454"/>
      <c r="U39" s="450"/>
      <c r="V39" s="448"/>
      <c r="W39" s="448"/>
      <c r="X39" s="447"/>
      <c r="Y39" s="448"/>
      <c r="Z39" s="448"/>
      <c r="AA39" s="49"/>
      <c r="AB39" s="445"/>
      <c r="AC39" s="445"/>
      <c r="AD39" s="445"/>
      <c r="AE39" s="445"/>
      <c r="AF39" s="445"/>
      <c r="AG39" s="442"/>
      <c r="AH39" s="442"/>
      <c r="AI39" s="442"/>
      <c r="AJ39" s="452"/>
      <c r="AK39" s="452"/>
      <c r="AL39" s="453"/>
      <c r="AM39" s="48"/>
      <c r="AN39" s="449"/>
      <c r="AO39" s="449"/>
      <c r="AP39" s="449"/>
      <c r="AQ39" s="429"/>
      <c r="AR39" s="429"/>
      <c r="AS39" s="429"/>
      <c r="AT39" s="429"/>
      <c r="AU39" s="429"/>
      <c r="AV39" s="429"/>
      <c r="AW39" s="429"/>
      <c r="AX39" s="429"/>
      <c r="AY39" s="429"/>
      <c r="AZ39" s="429"/>
      <c r="BA39" s="429"/>
      <c r="BB39" s="430"/>
    </row>
  </sheetData>
  <sheetProtection selectLockedCells="1" selectUnlockedCells="1"/>
  <mergeCells count="102">
    <mergeCell ref="AO14:BA15"/>
    <mergeCell ref="B3:P3"/>
    <mergeCell ref="AP2:BB4"/>
    <mergeCell ref="Q2:AO2"/>
    <mergeCell ref="B2:P2"/>
    <mergeCell ref="B4:P4"/>
    <mergeCell ref="Q4:AO4"/>
    <mergeCell ref="Q11:AN12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D36:G36"/>
    <mergeCell ref="O32:Q34"/>
    <mergeCell ref="U35:W35"/>
    <mergeCell ref="B32:C34"/>
    <mergeCell ref="D32:G34"/>
    <mergeCell ref="U36:W36"/>
    <mergeCell ref="B35:C35"/>
    <mergeCell ref="B36:C36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X39:Z39"/>
    <mergeCell ref="AN38:AP38"/>
    <mergeCell ref="U39:W39"/>
    <mergeCell ref="AJ38:AL39"/>
    <mergeCell ref="R39:T39"/>
    <mergeCell ref="AN39:AP39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AB34:AF34"/>
    <mergeCell ref="AB35:AF35"/>
    <mergeCell ref="AK21:AO21"/>
    <mergeCell ref="K21:O21"/>
    <mergeCell ref="AO12:BB12"/>
    <mergeCell ref="AO8:BA10"/>
    <mergeCell ref="T24:BB24"/>
    <mergeCell ref="P21:S21"/>
    <mergeCell ref="AP21:AS21"/>
    <mergeCell ref="AY21:BB21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9"/>
  <sheetViews>
    <sheetView view="pageBreakPreview" zoomScale="70" zoomScaleSheetLayoutView="70" workbookViewId="0" topLeftCell="A13">
      <selection activeCell="R74" sqref="R74"/>
    </sheetView>
  </sheetViews>
  <sheetFormatPr defaultColWidth="9.00390625" defaultRowHeight="12.75"/>
  <cols>
    <col min="1" max="1" width="11.625" style="266" customWidth="1"/>
    <col min="2" max="2" width="68.375" style="266" customWidth="1"/>
    <col min="3" max="3" width="5.375" style="266" customWidth="1"/>
    <col min="4" max="4" width="6.25390625" style="266" customWidth="1"/>
    <col min="5" max="5" width="5.75390625" style="266" customWidth="1"/>
    <col min="6" max="6" width="5.25390625" style="266" customWidth="1"/>
    <col min="7" max="7" width="6.75390625" style="266" customWidth="1"/>
    <col min="8" max="8" width="8.625" style="266" customWidth="1"/>
    <col min="9" max="10" width="7.875" style="266" customWidth="1"/>
    <col min="11" max="11" width="7.25390625" style="266" customWidth="1"/>
    <col min="12" max="12" width="7.75390625" style="266" customWidth="1"/>
    <col min="13" max="13" width="8.25390625" style="266" customWidth="1"/>
    <col min="14" max="14" width="6.625" style="266" hidden="1" customWidth="1"/>
    <col min="15" max="15" width="6.75390625" style="266" hidden="1" customWidth="1"/>
    <col min="16" max="16" width="6.375" style="270" hidden="1" customWidth="1"/>
    <col min="17" max="18" width="7.625" style="266" customWidth="1"/>
    <col min="19" max="19" width="8.125" style="267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506" t="s">
        <v>289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49" t="s">
        <v>13</v>
      </c>
      <c r="B2" s="528" t="s">
        <v>10</v>
      </c>
      <c r="C2" s="508" t="s">
        <v>168</v>
      </c>
      <c r="D2" s="552"/>
      <c r="E2" s="508" t="s">
        <v>160</v>
      </c>
      <c r="F2" s="545"/>
      <c r="G2" s="522" t="s">
        <v>20</v>
      </c>
      <c r="H2" s="537" t="s">
        <v>2</v>
      </c>
      <c r="I2" s="508"/>
      <c r="J2" s="508"/>
      <c r="K2" s="508"/>
      <c r="L2" s="508"/>
      <c r="M2" s="513" t="s">
        <v>147</v>
      </c>
      <c r="N2" s="508" t="s">
        <v>146</v>
      </c>
      <c r="O2" s="508"/>
      <c r="P2" s="545"/>
      <c r="Q2" s="507" t="s">
        <v>50</v>
      </c>
      <c r="R2" s="508"/>
      <c r="S2" s="509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50"/>
      <c r="B3" s="518"/>
      <c r="C3" s="553"/>
      <c r="D3" s="553"/>
      <c r="E3" s="511"/>
      <c r="F3" s="546"/>
      <c r="G3" s="523"/>
      <c r="H3" s="516" t="s">
        <v>3</v>
      </c>
      <c r="I3" s="518" t="s">
        <v>4</v>
      </c>
      <c r="J3" s="518"/>
      <c r="K3" s="518"/>
      <c r="L3" s="518"/>
      <c r="M3" s="514"/>
      <c r="N3" s="511"/>
      <c r="O3" s="511"/>
      <c r="P3" s="546"/>
      <c r="Q3" s="510"/>
      <c r="R3" s="511"/>
      <c r="S3" s="512"/>
      <c r="T3" s="76"/>
      <c r="U3" s="76"/>
      <c r="V3" s="76"/>
      <c r="W3" s="76"/>
      <c r="X3" s="76"/>
      <c r="Y3" s="76"/>
    </row>
    <row r="4" spans="1:24" s="75" customFormat="1" ht="24" customHeight="1">
      <c r="A4" s="550"/>
      <c r="B4" s="518"/>
      <c r="C4" s="525" t="s">
        <v>5</v>
      </c>
      <c r="D4" s="514" t="s">
        <v>6</v>
      </c>
      <c r="E4" s="533" t="s">
        <v>161</v>
      </c>
      <c r="F4" s="520" t="s">
        <v>162</v>
      </c>
      <c r="G4" s="523"/>
      <c r="H4" s="516"/>
      <c r="I4" s="514" t="s">
        <v>1</v>
      </c>
      <c r="J4" s="514" t="s">
        <v>7</v>
      </c>
      <c r="K4" s="514" t="s">
        <v>8</v>
      </c>
      <c r="L4" s="514" t="s">
        <v>9</v>
      </c>
      <c r="M4" s="514"/>
      <c r="N4" s="518" t="s">
        <v>151</v>
      </c>
      <c r="O4" s="518"/>
      <c r="P4" s="519"/>
      <c r="Q4" s="535" t="s">
        <v>151</v>
      </c>
      <c r="R4" s="536"/>
      <c r="S4" s="231" t="s">
        <v>185</v>
      </c>
      <c r="T4" s="74"/>
      <c r="U4" s="74"/>
      <c r="V4" s="74"/>
      <c r="W4" s="74"/>
      <c r="X4" s="74"/>
    </row>
    <row r="5" spans="1:24" s="75" customFormat="1" ht="18" customHeight="1">
      <c r="A5" s="550"/>
      <c r="B5" s="518"/>
      <c r="C5" s="526"/>
      <c r="D5" s="514"/>
      <c r="E5" s="533"/>
      <c r="F5" s="520"/>
      <c r="G5" s="523"/>
      <c r="H5" s="516"/>
      <c r="I5" s="514"/>
      <c r="J5" s="514"/>
      <c r="K5" s="514"/>
      <c r="L5" s="514"/>
      <c r="M5" s="514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32">
        <v>3</v>
      </c>
      <c r="T5" s="74"/>
      <c r="U5" s="74"/>
      <c r="V5" s="74"/>
      <c r="W5" s="74"/>
      <c r="X5" s="74"/>
    </row>
    <row r="6" spans="1:24" s="75" customFormat="1" ht="8.25" customHeight="1" hidden="1">
      <c r="A6" s="550"/>
      <c r="B6" s="518"/>
      <c r="C6" s="526"/>
      <c r="D6" s="514"/>
      <c r="E6" s="533"/>
      <c r="F6" s="520"/>
      <c r="G6" s="523"/>
      <c r="H6" s="516"/>
      <c r="I6" s="514"/>
      <c r="J6" s="514"/>
      <c r="K6" s="514"/>
      <c r="L6" s="514"/>
      <c r="M6" s="514"/>
      <c r="N6" s="87"/>
      <c r="O6" s="87"/>
      <c r="P6" s="88"/>
      <c r="Q6" s="89"/>
      <c r="R6" s="87"/>
      <c r="S6" s="233"/>
      <c r="T6" s="74"/>
      <c r="U6" s="74"/>
      <c r="V6" s="74"/>
      <c r="W6" s="74"/>
      <c r="X6" s="74"/>
    </row>
    <row r="7" spans="1:24" s="75" customFormat="1" ht="15" customHeight="1" thickBot="1">
      <c r="A7" s="551"/>
      <c r="B7" s="529"/>
      <c r="C7" s="527"/>
      <c r="D7" s="515"/>
      <c r="E7" s="534"/>
      <c r="F7" s="521"/>
      <c r="G7" s="524"/>
      <c r="H7" s="517"/>
      <c r="I7" s="515"/>
      <c r="J7" s="515"/>
      <c r="K7" s="515"/>
      <c r="L7" s="515"/>
      <c r="M7" s="515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34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3">
        <v>6</v>
      </c>
      <c r="G8" s="175">
        <v>7</v>
      </c>
      <c r="H8" s="174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51">
        <v>29</v>
      </c>
      <c r="Q8" s="106">
        <v>27</v>
      </c>
      <c r="R8" s="107">
        <v>28</v>
      </c>
      <c r="S8" s="252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42" t="s">
        <v>172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4"/>
      <c r="T9" s="201"/>
      <c r="U9" s="201"/>
      <c r="V9" s="201"/>
      <c r="W9" s="201"/>
      <c r="X9" s="201"/>
    </row>
    <row r="10" spans="1:24" s="75" customFormat="1" ht="19.5" customHeight="1" thickBot="1">
      <c r="A10" s="530" t="s">
        <v>191</v>
      </c>
      <c r="B10" s="531"/>
      <c r="C10" s="531"/>
      <c r="D10" s="531"/>
      <c r="E10" s="531"/>
      <c r="F10" s="531"/>
      <c r="G10" s="531"/>
      <c r="H10" s="531"/>
      <c r="I10" s="531"/>
      <c r="J10" s="531"/>
      <c r="K10" s="531"/>
      <c r="L10" s="531"/>
      <c r="M10" s="531"/>
      <c r="N10" s="531"/>
      <c r="O10" s="531"/>
      <c r="P10" s="531"/>
      <c r="Q10" s="531"/>
      <c r="R10" s="531"/>
      <c r="S10" s="532"/>
      <c r="T10" s="74"/>
      <c r="U10" s="74"/>
      <c r="V10" s="74"/>
      <c r="W10" s="74"/>
      <c r="X10" s="74"/>
    </row>
    <row r="11" spans="1:24" s="148" customFormat="1" ht="19.5" customHeight="1">
      <c r="A11" s="124" t="s">
        <v>173</v>
      </c>
      <c r="B11" s="312" t="s">
        <v>23</v>
      </c>
      <c r="C11" s="158"/>
      <c r="D11" s="221">
        <v>1</v>
      </c>
      <c r="E11" s="221"/>
      <c r="F11" s="227"/>
      <c r="G11" s="181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26"/>
      <c r="S11" s="227"/>
      <c r="T11" s="202" t="s">
        <v>252</v>
      </c>
      <c r="U11" s="202"/>
      <c r="V11" s="202"/>
      <c r="W11" s="202"/>
      <c r="X11" s="202"/>
    </row>
    <row r="12" spans="1:24" s="148" customFormat="1" ht="19.5" customHeight="1">
      <c r="A12" s="124" t="s">
        <v>174</v>
      </c>
      <c r="B12" s="311" t="s">
        <v>227</v>
      </c>
      <c r="C12" s="156"/>
      <c r="D12" s="153">
        <v>1</v>
      </c>
      <c r="E12" s="153"/>
      <c r="F12" s="313"/>
      <c r="G12" s="185">
        <v>3</v>
      </c>
      <c r="H12" s="98">
        <f>G12*30</f>
        <v>90</v>
      </c>
      <c r="I12" s="153">
        <f>J12+L12</f>
        <v>30</v>
      </c>
      <c r="J12" s="153">
        <v>20</v>
      </c>
      <c r="K12" s="153"/>
      <c r="L12" s="153">
        <v>10</v>
      </c>
      <c r="M12" s="229">
        <f>H12-I12</f>
        <v>60</v>
      </c>
      <c r="N12" s="210"/>
      <c r="O12" s="83"/>
      <c r="P12" s="103"/>
      <c r="Q12" s="271">
        <v>2</v>
      </c>
      <c r="R12" s="83"/>
      <c r="S12" s="228"/>
      <c r="T12" s="202" t="s">
        <v>283</v>
      </c>
      <c r="U12" s="202"/>
      <c r="V12" s="202"/>
      <c r="W12" s="202"/>
      <c r="X12" s="202"/>
    </row>
    <row r="13" spans="1:24" s="148" customFormat="1" ht="19.5" customHeight="1">
      <c r="A13" s="124" t="s">
        <v>175</v>
      </c>
      <c r="B13" s="311" t="s">
        <v>221</v>
      </c>
      <c r="C13" s="314"/>
      <c r="D13" s="287">
        <v>2</v>
      </c>
      <c r="E13" s="287"/>
      <c r="F13" s="315"/>
      <c r="G13" s="185">
        <v>3</v>
      </c>
      <c r="H13" s="98">
        <f>G13*30</f>
        <v>90</v>
      </c>
      <c r="I13" s="153">
        <f>J13+L13</f>
        <v>36</v>
      </c>
      <c r="J13" s="153">
        <v>18</v>
      </c>
      <c r="K13" s="153"/>
      <c r="L13" s="153">
        <v>18</v>
      </c>
      <c r="M13" s="229">
        <f>H13-I13</f>
        <v>54</v>
      </c>
      <c r="N13" s="210"/>
      <c r="O13" s="83"/>
      <c r="P13" s="103"/>
      <c r="Q13" s="271"/>
      <c r="R13" s="83">
        <v>2</v>
      </c>
      <c r="S13" s="228"/>
      <c r="T13" s="202" t="s">
        <v>278</v>
      </c>
      <c r="U13" s="202"/>
      <c r="V13" s="202"/>
      <c r="W13" s="202"/>
      <c r="X13" s="202"/>
    </row>
    <row r="14" spans="1:24" s="148" customFormat="1" ht="19.5" customHeight="1" thickBot="1">
      <c r="A14" s="124" t="s">
        <v>228</v>
      </c>
      <c r="B14" s="143" t="s">
        <v>170</v>
      </c>
      <c r="C14" s="314">
        <v>1</v>
      </c>
      <c r="D14" s="287"/>
      <c r="E14" s="287"/>
      <c r="F14" s="315"/>
      <c r="G14" s="185">
        <v>3</v>
      </c>
      <c r="H14" s="98">
        <f>G14*30</f>
        <v>90</v>
      </c>
      <c r="I14" s="153">
        <f>J14+L14</f>
        <v>30</v>
      </c>
      <c r="J14" s="153">
        <v>15</v>
      </c>
      <c r="K14" s="153"/>
      <c r="L14" s="153">
        <v>15</v>
      </c>
      <c r="M14" s="229">
        <f>H14-I14</f>
        <v>60</v>
      </c>
      <c r="N14" s="210"/>
      <c r="O14" s="83"/>
      <c r="P14" s="103"/>
      <c r="Q14" s="271">
        <v>2</v>
      </c>
      <c r="R14" s="83"/>
      <c r="S14" s="228"/>
      <c r="T14" s="202" t="s">
        <v>251</v>
      </c>
      <c r="U14" s="202"/>
      <c r="V14" s="202"/>
      <c r="W14" s="202"/>
      <c r="X14" s="202"/>
    </row>
    <row r="15" spans="1:24" s="75" customFormat="1" ht="19.5" customHeight="1" thickBot="1">
      <c r="A15" s="547" t="s">
        <v>192</v>
      </c>
      <c r="B15" s="548"/>
      <c r="C15" s="142"/>
      <c r="D15" s="128"/>
      <c r="E15" s="128"/>
      <c r="F15" s="177"/>
      <c r="G15" s="214">
        <f aca="true" t="shared" si="0" ref="G15:S15">SUM(G11:G14)</f>
        <v>12</v>
      </c>
      <c r="H15" s="216">
        <f t="shared" si="0"/>
        <v>360</v>
      </c>
      <c r="I15" s="217">
        <f t="shared" si="0"/>
        <v>126</v>
      </c>
      <c r="J15" s="217">
        <f t="shared" si="0"/>
        <v>53</v>
      </c>
      <c r="K15" s="217">
        <f t="shared" si="0"/>
        <v>0</v>
      </c>
      <c r="L15" s="217">
        <f t="shared" si="0"/>
        <v>73</v>
      </c>
      <c r="M15" s="95">
        <f t="shared" si="0"/>
        <v>234</v>
      </c>
      <c r="N15" s="215">
        <f t="shared" si="0"/>
        <v>0</v>
      </c>
      <c r="O15" s="137">
        <f t="shared" si="0"/>
        <v>0</v>
      </c>
      <c r="P15" s="206">
        <f t="shared" si="0"/>
        <v>0</v>
      </c>
      <c r="Q15" s="216">
        <f t="shared" si="0"/>
        <v>6</v>
      </c>
      <c r="R15" s="217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38" t="s">
        <v>193</v>
      </c>
      <c r="B16" s="539"/>
      <c r="C16" s="539"/>
      <c r="D16" s="539"/>
      <c r="E16" s="539"/>
      <c r="F16" s="539"/>
      <c r="G16" s="539"/>
      <c r="H16" s="540"/>
      <c r="I16" s="540"/>
      <c r="J16" s="540"/>
      <c r="K16" s="540"/>
      <c r="L16" s="540"/>
      <c r="M16" s="540"/>
      <c r="N16" s="539"/>
      <c r="O16" s="539"/>
      <c r="P16" s="539"/>
      <c r="Q16" s="540"/>
      <c r="R16" s="540"/>
      <c r="S16" s="541"/>
      <c r="T16" s="74"/>
      <c r="U16" s="74"/>
      <c r="V16" s="74"/>
      <c r="W16" s="74"/>
      <c r="X16" s="74"/>
    </row>
    <row r="17" spans="1:24" s="75" customFormat="1" ht="19.5" customHeight="1">
      <c r="A17" s="275" t="s">
        <v>163</v>
      </c>
      <c r="B17" s="272" t="s">
        <v>246</v>
      </c>
      <c r="C17" s="118"/>
      <c r="D17" s="82">
        <v>1</v>
      </c>
      <c r="E17" s="82"/>
      <c r="F17" s="94"/>
      <c r="G17" s="181">
        <v>3</v>
      </c>
      <c r="H17" s="115">
        <f aca="true" t="shared" si="1" ref="H17:H22">G17*30</f>
        <v>90</v>
      </c>
      <c r="I17" s="82">
        <f>SUM(J17:L17)</f>
        <v>30</v>
      </c>
      <c r="J17" s="82">
        <v>15</v>
      </c>
      <c r="K17" s="82"/>
      <c r="L17" s="82">
        <v>15</v>
      </c>
      <c r="M17" s="82">
        <f aca="true" t="shared" si="2" ref="M17:M22">H17-I17</f>
        <v>60</v>
      </c>
      <c r="N17" s="91"/>
      <c r="O17" s="91"/>
      <c r="P17" s="92" t="e">
        <f>G17/P3</f>
        <v>#DIV/0!</v>
      </c>
      <c r="Q17" s="156">
        <v>2</v>
      </c>
      <c r="R17" s="153"/>
      <c r="S17" s="229"/>
      <c r="T17" s="202"/>
      <c r="U17" s="74"/>
      <c r="V17" s="74"/>
      <c r="W17" s="74"/>
      <c r="X17" s="74"/>
    </row>
    <row r="18" spans="1:24" s="75" customFormat="1" ht="19.5" customHeight="1">
      <c r="A18" s="274" t="s">
        <v>166</v>
      </c>
      <c r="B18" s="272" t="s">
        <v>286</v>
      </c>
      <c r="C18" s="118">
        <v>1</v>
      </c>
      <c r="D18" s="82"/>
      <c r="E18" s="82"/>
      <c r="F18" s="94"/>
      <c r="G18" s="181">
        <v>3</v>
      </c>
      <c r="H18" s="115">
        <f>G18*30</f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>H18-I18</f>
        <v>60</v>
      </c>
      <c r="N18" s="91"/>
      <c r="O18" s="91"/>
      <c r="P18" s="92" t="e">
        <f>G18/P3</f>
        <v>#DIV/0!</v>
      </c>
      <c r="Q18" s="156">
        <v>2</v>
      </c>
      <c r="R18" s="153"/>
      <c r="S18" s="273"/>
      <c r="T18" s="202"/>
      <c r="U18" s="74"/>
      <c r="V18" s="74"/>
      <c r="W18" s="74"/>
      <c r="X18" s="74"/>
    </row>
    <row r="19" spans="1:24" s="148" customFormat="1" ht="19.5" customHeight="1">
      <c r="A19" s="155" t="s">
        <v>167</v>
      </c>
      <c r="B19" s="150" t="s">
        <v>19</v>
      </c>
      <c r="C19" s="151">
        <v>1</v>
      </c>
      <c r="D19" s="90"/>
      <c r="E19" s="90"/>
      <c r="F19" s="176"/>
      <c r="G19" s="179">
        <v>6</v>
      </c>
      <c r="H19" s="115">
        <f t="shared" si="1"/>
        <v>180</v>
      </c>
      <c r="I19" s="82">
        <f>SUM(J19:L19)</f>
        <v>60</v>
      </c>
      <c r="J19" s="82">
        <v>30</v>
      </c>
      <c r="K19" s="82"/>
      <c r="L19" s="82">
        <v>30</v>
      </c>
      <c r="M19" s="82">
        <f t="shared" si="2"/>
        <v>120</v>
      </c>
      <c r="N19" s="91"/>
      <c r="O19" s="91"/>
      <c r="P19" s="92">
        <f>G19/11</f>
        <v>0.5454545454545454</v>
      </c>
      <c r="Q19" s="244">
        <v>4</v>
      </c>
      <c r="R19" s="245"/>
      <c r="S19" s="273"/>
      <c r="T19" s="202"/>
      <c r="U19" s="202"/>
      <c r="V19" s="202"/>
      <c r="W19" s="202"/>
      <c r="X19" s="202"/>
    </row>
    <row r="20" spans="1:24" s="148" customFormat="1" ht="19.5" customHeight="1">
      <c r="A20" s="155" t="s">
        <v>177</v>
      </c>
      <c r="B20" s="272" t="s">
        <v>275</v>
      </c>
      <c r="C20" s="151">
        <v>2</v>
      </c>
      <c r="D20" s="90"/>
      <c r="E20" s="90"/>
      <c r="F20" s="176"/>
      <c r="G20" s="181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6"/>
      <c r="R20" s="153">
        <v>2</v>
      </c>
      <c r="S20" s="273"/>
      <c r="T20" s="202"/>
      <c r="U20" s="202"/>
      <c r="V20" s="202"/>
      <c r="W20" s="202"/>
      <c r="X20" s="202"/>
    </row>
    <row r="21" spans="1:24" s="149" customFormat="1" ht="19.5" customHeight="1">
      <c r="A21" s="155" t="s">
        <v>223</v>
      </c>
      <c r="B21" s="150" t="s">
        <v>17</v>
      </c>
      <c r="C21" s="118">
        <v>1</v>
      </c>
      <c r="D21" s="82"/>
      <c r="E21" s="82"/>
      <c r="F21" s="94"/>
      <c r="G21" s="181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6">
        <v>4</v>
      </c>
      <c r="R21" s="153"/>
      <c r="S21" s="229"/>
      <c r="T21" s="202"/>
      <c r="U21" s="203"/>
      <c r="V21" s="203"/>
      <c r="W21" s="203"/>
      <c r="X21" s="203"/>
    </row>
    <row r="22" spans="1:24" s="149" customFormat="1" ht="19.5" customHeight="1" thickBot="1">
      <c r="A22" s="155" t="s">
        <v>224</v>
      </c>
      <c r="B22" s="143" t="s">
        <v>176</v>
      </c>
      <c r="C22" s="118"/>
      <c r="D22" s="82"/>
      <c r="E22" s="82">
        <v>2</v>
      </c>
      <c r="F22" s="94"/>
      <c r="G22" s="181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35"/>
      <c r="R22" s="236">
        <v>1</v>
      </c>
      <c r="S22" s="237"/>
      <c r="T22" s="202"/>
      <c r="U22" s="203"/>
      <c r="V22" s="203"/>
      <c r="W22" s="203"/>
      <c r="X22" s="203"/>
    </row>
    <row r="23" spans="1:24" s="75" customFormat="1" ht="19.5" customHeight="1" thickBot="1">
      <c r="A23" s="547" t="s">
        <v>196</v>
      </c>
      <c r="B23" s="548"/>
      <c r="C23" s="144"/>
      <c r="D23" s="111"/>
      <c r="E23" s="111"/>
      <c r="F23" s="166"/>
      <c r="G23" s="214">
        <f>SUM(G17:G22)</f>
        <v>22.5</v>
      </c>
      <c r="H23" s="242">
        <f>G23*30</f>
        <v>675</v>
      </c>
      <c r="I23" s="217">
        <f aca="true" t="shared" si="3" ref="I23:P23">SUM(I19:I22)</f>
        <v>174</v>
      </c>
      <c r="J23" s="217">
        <f t="shared" si="3"/>
        <v>78</v>
      </c>
      <c r="K23" s="217">
        <f t="shared" si="3"/>
        <v>48</v>
      </c>
      <c r="L23" s="217">
        <f t="shared" si="3"/>
        <v>48</v>
      </c>
      <c r="M23" s="95">
        <f t="shared" si="3"/>
        <v>321</v>
      </c>
      <c r="N23" s="189">
        <f t="shared" si="3"/>
        <v>0.3333333333333333</v>
      </c>
      <c r="O23" s="95">
        <f t="shared" si="3"/>
        <v>0.13636363636363635</v>
      </c>
      <c r="P23" s="200">
        <f t="shared" si="3"/>
        <v>1.5454545454545454</v>
      </c>
      <c r="Q23" s="216">
        <f>SUM(Q17:Q22)</f>
        <v>12</v>
      </c>
      <c r="R23" s="217">
        <f>SUM(R17:R22)</f>
        <v>3</v>
      </c>
      <c r="S23" s="95">
        <f>SUM(S19:S22)</f>
        <v>0</v>
      </c>
      <c r="T23" s="207"/>
      <c r="U23" s="207"/>
      <c r="V23" s="207"/>
      <c r="W23" s="207"/>
      <c r="X23" s="74"/>
    </row>
    <row r="24" spans="1:24" s="75" customFormat="1" ht="19.5" customHeight="1" thickBot="1">
      <c r="A24" s="590" t="s">
        <v>194</v>
      </c>
      <c r="B24" s="591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2"/>
      <c r="T24" s="74"/>
      <c r="U24" s="74"/>
      <c r="V24" s="74"/>
      <c r="W24" s="74"/>
      <c r="X24" s="74"/>
    </row>
    <row r="25" spans="1:20" ht="18" customHeight="1">
      <c r="A25" s="155" t="s">
        <v>169</v>
      </c>
      <c r="B25" s="296" t="s">
        <v>152</v>
      </c>
      <c r="C25" s="115"/>
      <c r="D25" s="112">
        <v>1</v>
      </c>
      <c r="E25" s="139"/>
      <c r="F25" s="225"/>
      <c r="G25" s="297">
        <v>3</v>
      </c>
      <c r="H25" s="140">
        <f>G25*30</f>
        <v>90</v>
      </c>
      <c r="I25" s="594" t="s">
        <v>225</v>
      </c>
      <c r="J25" s="595"/>
      <c r="K25" s="595"/>
      <c r="L25" s="595"/>
      <c r="M25" s="596"/>
      <c r="N25" s="298"/>
      <c r="O25" s="253"/>
      <c r="P25" s="299"/>
      <c r="Q25" s="300"/>
      <c r="R25" s="301"/>
      <c r="S25" s="302"/>
      <c r="T25" s="203"/>
    </row>
    <row r="26" spans="1:24" s="75" customFormat="1" ht="18" customHeight="1" thickBot="1">
      <c r="A26" s="119" t="s">
        <v>267</v>
      </c>
      <c r="B26" s="296" t="s">
        <v>268</v>
      </c>
      <c r="C26" s="120"/>
      <c r="D26" s="122">
        <v>3</v>
      </c>
      <c r="E26" s="122"/>
      <c r="F26" s="136"/>
      <c r="G26" s="248">
        <v>8</v>
      </c>
      <c r="H26" s="368">
        <f>G26*30</f>
        <v>240</v>
      </c>
      <c r="I26" s="587" t="s">
        <v>226</v>
      </c>
      <c r="J26" s="588"/>
      <c r="K26" s="588"/>
      <c r="L26" s="588"/>
      <c r="M26" s="589"/>
      <c r="N26" s="125"/>
      <c r="O26" s="126"/>
      <c r="P26" s="127"/>
      <c r="Q26" s="135"/>
      <c r="R26" s="253"/>
      <c r="S26" s="254"/>
      <c r="T26" s="74"/>
      <c r="U26" s="74"/>
      <c r="V26" s="74"/>
      <c r="W26" s="74"/>
      <c r="X26" s="74"/>
    </row>
    <row r="27" spans="1:24" s="75" customFormat="1" ht="19.5" customHeight="1" thickBot="1">
      <c r="A27" s="560" t="s">
        <v>197</v>
      </c>
      <c r="B27" s="561"/>
      <c r="C27" s="144"/>
      <c r="D27" s="111"/>
      <c r="E27" s="111"/>
      <c r="F27" s="166"/>
      <c r="G27" s="183">
        <f>G25+G26</f>
        <v>11</v>
      </c>
      <c r="H27" s="242">
        <f>G27*30</f>
        <v>330</v>
      </c>
      <c r="I27" s="167"/>
      <c r="J27" s="167"/>
      <c r="K27" s="167"/>
      <c r="L27" s="167"/>
      <c r="M27" s="168"/>
      <c r="N27" s="169"/>
      <c r="O27" s="170"/>
      <c r="P27" s="171"/>
      <c r="Q27" s="172"/>
      <c r="R27" s="255"/>
      <c r="S27" s="256"/>
      <c r="T27" s="74"/>
      <c r="U27" s="74"/>
      <c r="V27" s="74"/>
      <c r="W27" s="74"/>
      <c r="X27" s="74"/>
    </row>
    <row r="28" spans="1:24" s="78" customFormat="1" ht="19.5" customHeight="1" thickBot="1">
      <c r="A28" s="566" t="s">
        <v>242</v>
      </c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67"/>
      <c r="T28" s="204"/>
      <c r="U28" s="204"/>
      <c r="V28" s="204"/>
      <c r="W28" s="204"/>
      <c r="X28" s="204"/>
    </row>
    <row r="29" spans="1:24" s="75" customFormat="1" ht="19.5" customHeight="1" thickBot="1">
      <c r="A29" s="119" t="s">
        <v>195</v>
      </c>
      <c r="B29" s="336" t="s">
        <v>240</v>
      </c>
      <c r="C29" s="120">
        <v>3</v>
      </c>
      <c r="D29" s="122"/>
      <c r="E29" s="122"/>
      <c r="F29" s="188"/>
      <c r="G29" s="337">
        <v>22</v>
      </c>
      <c r="H29" s="147">
        <f>G29*30</f>
        <v>660</v>
      </c>
      <c r="I29" s="167"/>
      <c r="J29" s="167"/>
      <c r="K29" s="167"/>
      <c r="L29" s="167"/>
      <c r="M29" s="167"/>
      <c r="N29" s="170"/>
      <c r="O29" s="170"/>
      <c r="P29" s="171"/>
      <c r="Q29" s="172"/>
      <c r="R29" s="255"/>
      <c r="S29" s="256"/>
      <c r="T29" s="74"/>
      <c r="U29" s="74"/>
      <c r="V29" s="74"/>
      <c r="W29" s="74"/>
      <c r="X29" s="74"/>
    </row>
    <row r="30" spans="1:24" s="75" customFormat="1" ht="19.5" customHeight="1" thickBot="1">
      <c r="A30" s="560" t="s">
        <v>198</v>
      </c>
      <c r="B30" s="561"/>
      <c r="C30" s="145"/>
      <c r="D30" s="129"/>
      <c r="E30" s="129"/>
      <c r="F30" s="187"/>
      <c r="G30" s="183">
        <f>G29</f>
        <v>22</v>
      </c>
      <c r="H30" s="374">
        <f>G30*30</f>
        <v>660</v>
      </c>
      <c r="I30" s="373"/>
      <c r="J30" s="342"/>
      <c r="K30" s="342"/>
      <c r="L30" s="342"/>
      <c r="M30" s="343"/>
      <c r="N30" s="338" t="e">
        <f>SUM(N45:N61)</f>
        <v>#REF!</v>
      </c>
      <c r="O30" s="339">
        <f>SUM(O45:O61)</f>
        <v>5.5</v>
      </c>
      <c r="P30" s="340">
        <f>SUM(P45:P61)</f>
        <v>0</v>
      </c>
      <c r="Q30" s="341"/>
      <c r="R30" s="342"/>
      <c r="S30" s="343"/>
      <c r="T30" s="74"/>
      <c r="U30" s="74"/>
      <c r="V30" s="74"/>
      <c r="W30" s="74"/>
      <c r="X30" s="74"/>
    </row>
    <row r="31" spans="1:24" s="75" customFormat="1" ht="19.5" customHeight="1" thickBot="1">
      <c r="A31" s="566" t="s">
        <v>241</v>
      </c>
      <c r="B31" s="567"/>
      <c r="C31" s="144"/>
      <c r="D31" s="111"/>
      <c r="E31" s="111"/>
      <c r="F31" s="166"/>
      <c r="G31" s="180">
        <f>G23+G15+G27+G30</f>
        <v>67.5</v>
      </c>
      <c r="H31" s="242">
        <f>G31*30</f>
        <v>2025</v>
      </c>
      <c r="I31" s="217">
        <f aca="true" t="shared" si="4" ref="I31:S31">I23+I15+I27+I30</f>
        <v>300</v>
      </c>
      <c r="J31" s="217">
        <f t="shared" si="4"/>
        <v>131</v>
      </c>
      <c r="K31" s="217">
        <f t="shared" si="4"/>
        <v>48</v>
      </c>
      <c r="L31" s="217">
        <f t="shared" si="4"/>
        <v>121</v>
      </c>
      <c r="M31" s="189">
        <f t="shared" si="4"/>
        <v>555</v>
      </c>
      <c r="N31" s="95" t="e">
        <f t="shared" si="4"/>
        <v>#REF!</v>
      </c>
      <c r="O31" s="95">
        <f t="shared" si="4"/>
        <v>5.636363636363637</v>
      </c>
      <c r="P31" s="95">
        <f t="shared" si="4"/>
        <v>1.5454545454545454</v>
      </c>
      <c r="Q31" s="214">
        <f t="shared" si="4"/>
        <v>18</v>
      </c>
      <c r="R31" s="217">
        <f t="shared" si="4"/>
        <v>5</v>
      </c>
      <c r="S31" s="189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66" t="s">
        <v>164</v>
      </c>
      <c r="B32" s="593"/>
      <c r="C32" s="593"/>
      <c r="D32" s="593"/>
      <c r="E32" s="593"/>
      <c r="F32" s="593"/>
      <c r="G32" s="593"/>
      <c r="H32" s="531"/>
      <c r="I32" s="531"/>
      <c r="J32" s="531"/>
      <c r="K32" s="531"/>
      <c r="L32" s="531"/>
      <c r="M32" s="531"/>
      <c r="N32" s="593"/>
      <c r="O32" s="593"/>
      <c r="P32" s="593"/>
      <c r="Q32" s="531"/>
      <c r="R32" s="531"/>
      <c r="S32" s="532"/>
      <c r="T32" s="74"/>
      <c r="U32" s="74"/>
      <c r="V32" s="74"/>
      <c r="W32" s="74"/>
      <c r="X32" s="74"/>
    </row>
    <row r="33" spans="1:24" s="75" customFormat="1" ht="19.5" customHeight="1" thickBot="1">
      <c r="A33" s="542" t="s">
        <v>199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4"/>
      <c r="T33" s="74"/>
      <c r="U33" s="74"/>
      <c r="V33" s="74"/>
      <c r="W33" s="74"/>
      <c r="X33" s="74"/>
    </row>
    <row r="34" spans="1:24" s="77" customFormat="1" ht="19.5" customHeight="1">
      <c r="A34" s="600" t="s">
        <v>269</v>
      </c>
      <c r="B34" s="601"/>
      <c r="C34" s="223"/>
      <c r="D34" s="112">
        <v>2</v>
      </c>
      <c r="E34" s="112"/>
      <c r="F34" s="184"/>
      <c r="G34" s="243">
        <v>3</v>
      </c>
      <c r="H34" s="115">
        <f>G34*30</f>
        <v>90</v>
      </c>
      <c r="I34" s="112">
        <f>L34+J34</f>
        <v>36</v>
      </c>
      <c r="J34" s="112">
        <v>18</v>
      </c>
      <c r="K34" s="112"/>
      <c r="L34" s="112">
        <v>18</v>
      </c>
      <c r="M34" s="112">
        <f>H34-I34</f>
        <v>54</v>
      </c>
      <c r="N34" s="112"/>
      <c r="O34" s="112"/>
      <c r="P34" s="139"/>
      <c r="Q34" s="140"/>
      <c r="R34" s="112">
        <v>2</v>
      </c>
      <c r="S34" s="225"/>
      <c r="T34" s="201"/>
      <c r="U34" s="201"/>
      <c r="V34" s="201"/>
      <c r="W34" s="201"/>
      <c r="X34" s="201"/>
    </row>
    <row r="35" spans="1:24" s="77" customFormat="1" ht="19.5" customHeight="1" thickBot="1">
      <c r="A35" s="602" t="s">
        <v>270</v>
      </c>
      <c r="B35" s="603"/>
      <c r="C35" s="154"/>
      <c r="D35" s="90">
        <v>2</v>
      </c>
      <c r="E35" s="90"/>
      <c r="F35" s="176"/>
      <c r="G35" s="199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12">
        <f>H35-I35</f>
        <v>54</v>
      </c>
      <c r="N35" s="211" t="e">
        <f>G35/N30</f>
        <v>#REF!</v>
      </c>
      <c r="O35" s="91"/>
      <c r="P35" s="92"/>
      <c r="Q35" s="152"/>
      <c r="R35" s="153">
        <v>2</v>
      </c>
      <c r="S35" s="230"/>
      <c r="T35" s="201"/>
      <c r="U35" s="201"/>
      <c r="V35" s="201"/>
      <c r="W35" s="201"/>
      <c r="X35" s="201"/>
    </row>
    <row r="36" spans="1:24" s="75" customFormat="1" ht="19.5" customHeight="1" thickBot="1">
      <c r="A36" s="560" t="s">
        <v>234</v>
      </c>
      <c r="B36" s="561"/>
      <c r="C36" s="141"/>
      <c r="D36" s="121"/>
      <c r="E36" s="121"/>
      <c r="F36" s="182"/>
      <c r="G36" s="183">
        <f aca="true" t="shared" si="5" ref="G36:S36">SUM(G34:G35)</f>
        <v>6</v>
      </c>
      <c r="H36" s="130">
        <f t="shared" si="5"/>
        <v>180</v>
      </c>
      <c r="I36" s="130">
        <f t="shared" si="5"/>
        <v>72</v>
      </c>
      <c r="J36" s="130">
        <f t="shared" si="5"/>
        <v>36</v>
      </c>
      <c r="K36" s="130">
        <f t="shared" si="5"/>
        <v>0</v>
      </c>
      <c r="L36" s="130">
        <f t="shared" si="5"/>
        <v>36</v>
      </c>
      <c r="M36" s="130">
        <f t="shared" si="5"/>
        <v>108</v>
      </c>
      <c r="N36" s="130" t="e">
        <f t="shared" si="5"/>
        <v>#REF!</v>
      </c>
      <c r="O36" s="130">
        <f t="shared" si="5"/>
        <v>0</v>
      </c>
      <c r="P36" s="130">
        <f t="shared" si="5"/>
        <v>0</v>
      </c>
      <c r="Q36" s="183">
        <f t="shared" si="5"/>
        <v>0</v>
      </c>
      <c r="R36" s="130">
        <f t="shared" si="5"/>
        <v>4</v>
      </c>
      <c r="S36" s="130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204</v>
      </c>
      <c r="B37" s="312" t="s">
        <v>26</v>
      </c>
      <c r="C37" s="158"/>
      <c r="D37" s="221">
        <v>2</v>
      </c>
      <c r="E37" s="221"/>
      <c r="F37" s="325"/>
      <c r="G37" s="326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8"/>
      <c r="R37" s="82">
        <v>2</v>
      </c>
      <c r="S37" s="230"/>
      <c r="T37" s="202" t="s">
        <v>253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205</v>
      </c>
      <c r="B38" s="324" t="s">
        <v>23</v>
      </c>
      <c r="C38" s="327"/>
      <c r="D38" s="90">
        <v>2</v>
      </c>
      <c r="E38" s="90"/>
      <c r="F38" s="176"/>
      <c r="G38" s="179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12">
        <f t="shared" si="7"/>
        <v>54</v>
      </c>
      <c r="N38" s="211" t="e">
        <f>G38/#REF!</f>
        <v>#REF!</v>
      </c>
      <c r="O38" s="91"/>
      <c r="P38" s="92"/>
      <c r="Q38" s="218"/>
      <c r="R38" s="153">
        <v>2</v>
      </c>
      <c r="S38" s="230"/>
      <c r="T38" s="202" t="s">
        <v>252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206</v>
      </c>
      <c r="B39" s="324" t="s">
        <v>48</v>
      </c>
      <c r="C39" s="98"/>
      <c r="D39" s="82">
        <v>2</v>
      </c>
      <c r="E39" s="82"/>
      <c r="F39" s="103"/>
      <c r="G39" s="179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8"/>
      <c r="R39" s="82">
        <v>2</v>
      </c>
      <c r="S39" s="225"/>
      <c r="T39" s="202" t="s">
        <v>279</v>
      </c>
      <c r="U39" s="74"/>
      <c r="V39" s="74"/>
      <c r="W39" s="74"/>
      <c r="X39" s="74"/>
    </row>
    <row r="40" spans="1:24" s="75" customFormat="1" ht="19.5" customHeight="1">
      <c r="A40" s="124" t="s">
        <v>210</v>
      </c>
      <c r="B40" s="324" t="s">
        <v>236</v>
      </c>
      <c r="C40" s="98"/>
      <c r="D40" s="82">
        <v>2</v>
      </c>
      <c r="E40" s="82"/>
      <c r="F40" s="103"/>
      <c r="G40" s="179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25"/>
      <c r="T40" s="202" t="s">
        <v>254</v>
      </c>
      <c r="U40" s="74"/>
      <c r="V40" s="74"/>
      <c r="W40" s="74"/>
      <c r="X40" s="74"/>
    </row>
    <row r="41" spans="1:24" s="75" customFormat="1" ht="19.5" customHeight="1">
      <c r="A41" s="124" t="s">
        <v>235</v>
      </c>
      <c r="B41" s="334" t="s">
        <v>165</v>
      </c>
      <c r="C41" s="327"/>
      <c r="D41" s="90">
        <v>2</v>
      </c>
      <c r="E41" s="90"/>
      <c r="F41" s="176"/>
      <c r="G41" s="179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12">
        <f t="shared" si="7"/>
        <v>54</v>
      </c>
      <c r="N41" s="211" t="e">
        <f>G41/#REF!</f>
        <v>#REF!</v>
      </c>
      <c r="O41" s="91"/>
      <c r="P41" s="92"/>
      <c r="Q41" s="218"/>
      <c r="R41" s="153">
        <v>2</v>
      </c>
      <c r="S41" s="225"/>
      <c r="T41" s="202" t="s">
        <v>255</v>
      </c>
      <c r="U41" s="74"/>
      <c r="V41" s="74"/>
      <c r="W41" s="74"/>
      <c r="X41" s="74"/>
    </row>
    <row r="42" spans="1:24" s="75" customFormat="1" ht="19.5" customHeight="1" thickBot="1">
      <c r="A42" s="124"/>
      <c r="B42" s="335" t="s">
        <v>244</v>
      </c>
      <c r="C42" s="327"/>
      <c r="D42" s="90">
        <v>2</v>
      </c>
      <c r="E42" s="90"/>
      <c r="F42" s="176"/>
      <c r="G42" s="179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2">
        <f t="shared" si="7"/>
        <v>54</v>
      </c>
      <c r="N42" s="211" t="e">
        <f>G42/#REF!</f>
        <v>#REF!</v>
      </c>
      <c r="O42" s="91"/>
      <c r="P42" s="92"/>
      <c r="Q42" s="218"/>
      <c r="R42" s="153">
        <v>2</v>
      </c>
      <c r="S42" s="230"/>
      <c r="T42" s="202" t="s">
        <v>256</v>
      </c>
      <c r="U42" s="74"/>
      <c r="V42" s="74"/>
      <c r="W42" s="74"/>
      <c r="X42" s="74"/>
    </row>
    <row r="43" spans="1:24" s="75" customFormat="1" ht="19.5" customHeight="1">
      <c r="A43" s="116"/>
      <c r="B43" s="288" t="s">
        <v>233</v>
      </c>
      <c r="C43" s="280"/>
      <c r="D43" s="323" t="s">
        <v>232</v>
      </c>
      <c r="E43" s="281"/>
      <c r="F43" s="293"/>
      <c r="G43" s="294"/>
      <c r="H43" s="220"/>
      <c r="I43" s="281"/>
      <c r="J43" s="281"/>
      <c r="K43" s="281"/>
      <c r="L43" s="281"/>
      <c r="M43" s="281"/>
      <c r="N43" s="289"/>
      <c r="O43" s="289"/>
      <c r="P43" s="290"/>
      <c r="Q43" s="283" t="s">
        <v>43</v>
      </c>
      <c r="R43" s="284" t="s">
        <v>43</v>
      </c>
      <c r="S43" s="224"/>
      <c r="T43" s="74"/>
      <c r="U43" s="74"/>
      <c r="V43" s="74"/>
      <c r="W43" s="74"/>
      <c r="X43" s="74"/>
    </row>
    <row r="44" spans="1:24" s="75" customFormat="1" ht="19.5" customHeight="1" thickBot="1">
      <c r="A44" s="276"/>
      <c r="B44" s="291" t="s">
        <v>231</v>
      </c>
      <c r="C44" s="282"/>
      <c r="D44" s="277"/>
      <c r="E44" s="277"/>
      <c r="F44" s="278"/>
      <c r="G44" s="295"/>
      <c r="H44" s="286"/>
      <c r="I44" s="277"/>
      <c r="J44" s="277"/>
      <c r="K44" s="277"/>
      <c r="L44" s="277"/>
      <c r="M44" s="277"/>
      <c r="N44" s="279"/>
      <c r="O44" s="279"/>
      <c r="P44" s="292"/>
      <c r="Q44" s="238"/>
      <c r="R44" s="239"/>
      <c r="S44" s="240"/>
      <c r="T44" s="74"/>
      <c r="U44" s="74"/>
      <c r="V44" s="74"/>
      <c r="W44" s="74"/>
      <c r="X44" s="74"/>
    </row>
    <row r="45" spans="1:20" ht="19.5" customHeight="1" thickBot="1">
      <c r="A45" s="597" t="s">
        <v>200</v>
      </c>
      <c r="B45" s="598"/>
      <c r="C45" s="598"/>
      <c r="D45" s="598"/>
      <c r="E45" s="598"/>
      <c r="F45" s="598"/>
      <c r="G45" s="598"/>
      <c r="H45" s="598"/>
      <c r="I45" s="598"/>
      <c r="J45" s="598"/>
      <c r="K45" s="598"/>
      <c r="L45" s="598"/>
      <c r="M45" s="598"/>
      <c r="N45" s="598"/>
      <c r="O45" s="598"/>
      <c r="P45" s="598"/>
      <c r="Q45" s="598"/>
      <c r="R45" s="598"/>
      <c r="S45" s="599"/>
      <c r="T45" s="81"/>
    </row>
    <row r="46" spans="1:24" s="77" customFormat="1" ht="19.5" customHeight="1">
      <c r="A46" s="568" t="s">
        <v>271</v>
      </c>
      <c r="B46" s="569"/>
      <c r="C46" s="158">
        <v>2</v>
      </c>
      <c r="D46" s="221"/>
      <c r="E46" s="221"/>
      <c r="F46" s="224"/>
      <c r="G46" s="178">
        <v>5.5</v>
      </c>
      <c r="H46" s="249">
        <f aca="true" t="shared" si="8" ref="H46:H51">G46*30</f>
        <v>165</v>
      </c>
      <c r="I46" s="221">
        <f>SUM(J46:L46)</f>
        <v>54</v>
      </c>
      <c r="J46" s="221">
        <v>18</v>
      </c>
      <c r="K46" s="221"/>
      <c r="L46" s="221">
        <v>36</v>
      </c>
      <c r="M46" s="221">
        <f>H46-I46</f>
        <v>111</v>
      </c>
      <c r="N46" s="257"/>
      <c r="O46" s="257">
        <f>G46/11</f>
        <v>0.5</v>
      </c>
      <c r="P46" s="258"/>
      <c r="Q46" s="222"/>
      <c r="R46" s="370">
        <v>3</v>
      </c>
      <c r="S46" s="224"/>
      <c r="T46" s="201"/>
      <c r="U46" s="201"/>
      <c r="V46" s="201"/>
      <c r="W46" s="201"/>
      <c r="X46" s="201"/>
    </row>
    <row r="47" spans="1:24" s="77" customFormat="1" ht="19.5" customHeight="1">
      <c r="A47" s="574" t="s">
        <v>272</v>
      </c>
      <c r="B47" s="575"/>
      <c r="C47" s="140">
        <v>2</v>
      </c>
      <c r="D47" s="112"/>
      <c r="E47" s="112"/>
      <c r="F47" s="225"/>
      <c r="G47" s="185">
        <v>5.5</v>
      </c>
      <c r="H47" s="115">
        <f t="shared" si="8"/>
        <v>165</v>
      </c>
      <c r="I47" s="112">
        <f>SUM(J47:L47)</f>
        <v>54</v>
      </c>
      <c r="J47" s="112">
        <v>18</v>
      </c>
      <c r="K47" s="112"/>
      <c r="L47" s="112">
        <v>36</v>
      </c>
      <c r="M47" s="112">
        <f>H47-I47</f>
        <v>111</v>
      </c>
      <c r="N47" s="114" t="e">
        <f>G47/#REF!</f>
        <v>#REF!</v>
      </c>
      <c r="O47" s="114"/>
      <c r="P47" s="146"/>
      <c r="Q47" s="209"/>
      <c r="R47" s="371">
        <v>3</v>
      </c>
      <c r="S47" s="225"/>
      <c r="T47" s="201"/>
      <c r="U47" s="201"/>
      <c r="V47" s="201"/>
      <c r="W47" s="201"/>
      <c r="X47" s="201"/>
    </row>
    <row r="48" spans="1:24" s="77" customFormat="1" ht="19.5" customHeight="1" thickBot="1">
      <c r="A48" s="572" t="s">
        <v>273</v>
      </c>
      <c r="B48" s="573"/>
      <c r="C48" s="140">
        <v>2</v>
      </c>
      <c r="D48" s="112"/>
      <c r="E48" s="112"/>
      <c r="F48" s="225"/>
      <c r="G48" s="185">
        <v>5.5</v>
      </c>
      <c r="H48" s="120">
        <f t="shared" si="8"/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6"/>
      <c r="Q48" s="209"/>
      <c r="R48" s="371">
        <v>3</v>
      </c>
      <c r="S48" s="225"/>
      <c r="T48" s="201"/>
      <c r="U48" s="201"/>
      <c r="V48" s="201"/>
      <c r="W48" s="201"/>
      <c r="X48" s="201"/>
    </row>
    <row r="49" spans="1:24" s="75" customFormat="1" ht="19.5" customHeight="1" thickBot="1">
      <c r="A49" s="570" t="s">
        <v>201</v>
      </c>
      <c r="B49" s="571"/>
      <c r="C49" s="259"/>
      <c r="D49" s="260"/>
      <c r="E49" s="260"/>
      <c r="F49" s="261"/>
      <c r="G49" s="262">
        <f aca="true" t="shared" si="9" ref="G49:S49">SUM(G46:G48)</f>
        <v>16.5</v>
      </c>
      <c r="H49" s="242">
        <f t="shared" si="8"/>
        <v>495</v>
      </c>
      <c r="I49" s="264">
        <f t="shared" si="9"/>
        <v>162</v>
      </c>
      <c r="J49" s="264">
        <f t="shared" si="9"/>
        <v>54</v>
      </c>
      <c r="K49" s="264">
        <f t="shared" si="9"/>
        <v>0</v>
      </c>
      <c r="L49" s="264">
        <f t="shared" si="9"/>
        <v>108</v>
      </c>
      <c r="M49" s="265">
        <f t="shared" si="9"/>
        <v>333</v>
      </c>
      <c r="N49" s="319" t="e">
        <f t="shared" si="9"/>
        <v>#REF!</v>
      </c>
      <c r="O49" s="320">
        <f t="shared" si="9"/>
        <v>0.5</v>
      </c>
      <c r="P49" s="321">
        <f t="shared" si="9"/>
        <v>0</v>
      </c>
      <c r="Q49" s="263">
        <f t="shared" si="9"/>
        <v>0</v>
      </c>
      <c r="R49" s="264">
        <f t="shared" si="9"/>
        <v>9</v>
      </c>
      <c r="S49" s="265">
        <f t="shared" si="9"/>
        <v>0</v>
      </c>
      <c r="T49" s="74"/>
      <c r="U49" s="74"/>
      <c r="V49" s="74"/>
      <c r="W49" s="74"/>
      <c r="X49" s="74"/>
    </row>
    <row r="50" spans="1:24" s="148" customFormat="1" ht="19.5" customHeight="1">
      <c r="A50" s="123" t="s">
        <v>229</v>
      </c>
      <c r="B50" s="219" t="s">
        <v>245</v>
      </c>
      <c r="C50" s="115">
        <v>2</v>
      </c>
      <c r="D50" s="82"/>
      <c r="E50" s="82"/>
      <c r="F50" s="157"/>
      <c r="G50" s="185">
        <v>5.5</v>
      </c>
      <c r="H50" s="118">
        <f t="shared" si="8"/>
        <v>165</v>
      </c>
      <c r="I50" s="82">
        <f>SUM(J50:L50)</f>
        <v>54</v>
      </c>
      <c r="J50" s="112">
        <v>18</v>
      </c>
      <c r="K50" s="112"/>
      <c r="L50" s="112">
        <v>36</v>
      </c>
      <c r="M50" s="82">
        <f>H50-I50</f>
        <v>111</v>
      </c>
      <c r="N50" s="322"/>
      <c r="O50" s="322">
        <f aca="true" t="shared" si="10" ref="O50:O57">G50/11</f>
        <v>0.5</v>
      </c>
      <c r="P50" s="93"/>
      <c r="Q50" s="156"/>
      <c r="R50" s="329">
        <v>3</v>
      </c>
      <c r="S50" s="317"/>
      <c r="T50" s="202" t="s">
        <v>280</v>
      </c>
      <c r="U50" s="202"/>
      <c r="V50" s="202"/>
      <c r="W50" s="202"/>
      <c r="X50" s="202"/>
    </row>
    <row r="51" spans="1:24" s="148" customFormat="1" ht="19.5" customHeight="1">
      <c r="A51" s="123" t="s">
        <v>207</v>
      </c>
      <c r="B51" s="219" t="s">
        <v>230</v>
      </c>
      <c r="C51" s="115">
        <v>2</v>
      </c>
      <c r="D51" s="113"/>
      <c r="E51" s="113"/>
      <c r="F51" s="285"/>
      <c r="G51" s="185">
        <v>5.5</v>
      </c>
      <c r="H51" s="115">
        <f t="shared" si="8"/>
        <v>165</v>
      </c>
      <c r="I51" s="112">
        <f>SUM(J51:L51)</f>
        <v>54</v>
      </c>
      <c r="J51" s="112">
        <v>18</v>
      </c>
      <c r="K51" s="112"/>
      <c r="L51" s="112">
        <v>36</v>
      </c>
      <c r="M51" s="112">
        <f>H51-I51</f>
        <v>111</v>
      </c>
      <c r="N51" s="208"/>
      <c r="O51" s="208">
        <f t="shared" si="10"/>
        <v>0.5</v>
      </c>
      <c r="P51" s="146"/>
      <c r="Q51" s="244"/>
      <c r="R51" s="328">
        <v>3</v>
      </c>
      <c r="S51" s="317"/>
      <c r="T51" s="202" t="s">
        <v>281</v>
      </c>
      <c r="U51" s="202"/>
      <c r="V51" s="202"/>
      <c r="W51" s="202"/>
      <c r="X51" s="202"/>
    </row>
    <row r="52" spans="1:24" s="160" customFormat="1" ht="18" customHeight="1">
      <c r="A52" s="123" t="s">
        <v>208</v>
      </c>
      <c r="B52" s="318" t="s">
        <v>222</v>
      </c>
      <c r="C52" s="117">
        <v>2</v>
      </c>
      <c r="D52" s="113"/>
      <c r="E52" s="113"/>
      <c r="F52" s="285"/>
      <c r="G52" s="185">
        <v>5.5</v>
      </c>
      <c r="H52" s="115">
        <f aca="true" t="shared" si="11" ref="H52:H58">G52*30</f>
        <v>165</v>
      </c>
      <c r="I52" s="112">
        <f aca="true" t="shared" si="12" ref="I52:I58">SUM(J52:L52)</f>
        <v>54</v>
      </c>
      <c r="J52" s="112">
        <v>18</v>
      </c>
      <c r="K52" s="112"/>
      <c r="L52" s="112">
        <v>36</v>
      </c>
      <c r="M52" s="112">
        <f aca="true" t="shared" si="13" ref="M52:M58">H52-I52</f>
        <v>111</v>
      </c>
      <c r="N52" s="208"/>
      <c r="O52" s="208">
        <f t="shared" si="10"/>
        <v>0.5</v>
      </c>
      <c r="P52" s="146"/>
      <c r="Q52" s="244"/>
      <c r="R52" s="328">
        <v>3</v>
      </c>
      <c r="S52" s="225"/>
      <c r="T52" s="202" t="s">
        <v>276</v>
      </c>
      <c r="U52" s="205"/>
      <c r="V52" s="205"/>
      <c r="W52" s="205"/>
      <c r="X52" s="205"/>
    </row>
    <row r="53" spans="1:24" s="148" customFormat="1" ht="19.5" customHeight="1">
      <c r="A53" s="123" t="s">
        <v>209</v>
      </c>
      <c r="B53" s="219" t="s">
        <v>203</v>
      </c>
      <c r="C53" s="118">
        <v>2</v>
      </c>
      <c r="D53" s="82"/>
      <c r="E53" s="82"/>
      <c r="F53" s="157"/>
      <c r="G53" s="185">
        <v>5.5</v>
      </c>
      <c r="H53" s="118">
        <f t="shared" si="11"/>
        <v>165</v>
      </c>
      <c r="I53" s="82">
        <f t="shared" si="12"/>
        <v>54</v>
      </c>
      <c r="J53" s="112">
        <v>18</v>
      </c>
      <c r="K53" s="112"/>
      <c r="L53" s="112">
        <v>36</v>
      </c>
      <c r="M53" s="82">
        <f t="shared" si="13"/>
        <v>111</v>
      </c>
      <c r="N53" s="322"/>
      <c r="O53" s="322">
        <f t="shared" si="10"/>
        <v>0.5</v>
      </c>
      <c r="P53" s="93"/>
      <c r="Q53" s="156"/>
      <c r="R53" s="328">
        <v>3</v>
      </c>
      <c r="S53" s="230"/>
      <c r="T53" s="202" t="s">
        <v>281</v>
      </c>
      <c r="U53" s="202"/>
      <c r="V53" s="202"/>
      <c r="W53" s="202"/>
      <c r="X53" s="202"/>
    </row>
    <row r="54" spans="1:24" s="148" customFormat="1" ht="19.5" customHeight="1">
      <c r="A54" s="123" t="s">
        <v>211</v>
      </c>
      <c r="B54" s="219" t="s">
        <v>250</v>
      </c>
      <c r="C54" s="118">
        <v>2</v>
      </c>
      <c r="D54" s="82"/>
      <c r="E54" s="82"/>
      <c r="F54" s="157"/>
      <c r="G54" s="185">
        <v>5.5</v>
      </c>
      <c r="H54" s="118">
        <f>G54*30</f>
        <v>165</v>
      </c>
      <c r="I54" s="82">
        <f>SUM(J54:L54)</f>
        <v>54</v>
      </c>
      <c r="J54" s="112">
        <v>18</v>
      </c>
      <c r="K54" s="112"/>
      <c r="L54" s="112">
        <v>36</v>
      </c>
      <c r="M54" s="82">
        <f>H54-I54</f>
        <v>111</v>
      </c>
      <c r="N54" s="322"/>
      <c r="O54" s="322">
        <f t="shared" si="10"/>
        <v>0.5</v>
      </c>
      <c r="P54" s="93"/>
      <c r="Q54" s="156"/>
      <c r="R54" s="328">
        <v>3</v>
      </c>
      <c r="S54" s="230"/>
      <c r="T54" s="202" t="s">
        <v>257</v>
      </c>
      <c r="U54" s="202"/>
      <c r="V54" s="202"/>
      <c r="W54" s="202"/>
      <c r="X54" s="202"/>
    </row>
    <row r="55" spans="1:24" s="75" customFormat="1" ht="19.5" customHeight="1">
      <c r="A55" s="123" t="s">
        <v>213</v>
      </c>
      <c r="B55" s="219" t="s">
        <v>25</v>
      </c>
      <c r="C55" s="117">
        <v>2</v>
      </c>
      <c r="D55" s="113"/>
      <c r="E55" s="113"/>
      <c r="F55" s="285"/>
      <c r="G55" s="185">
        <v>5.5</v>
      </c>
      <c r="H55" s="117">
        <f t="shared" si="11"/>
        <v>165</v>
      </c>
      <c r="I55" s="112">
        <f t="shared" si="12"/>
        <v>54</v>
      </c>
      <c r="J55" s="112">
        <v>18</v>
      </c>
      <c r="K55" s="112"/>
      <c r="L55" s="112">
        <v>36</v>
      </c>
      <c r="M55" s="112">
        <f t="shared" si="13"/>
        <v>111</v>
      </c>
      <c r="N55" s="208"/>
      <c r="O55" s="208">
        <f t="shared" si="10"/>
        <v>0.5</v>
      </c>
      <c r="P55" s="146"/>
      <c r="Q55" s="244"/>
      <c r="R55" s="328">
        <v>3</v>
      </c>
      <c r="S55" s="225"/>
      <c r="T55" s="202" t="s">
        <v>277</v>
      </c>
      <c r="U55" s="74"/>
      <c r="V55" s="74"/>
      <c r="W55" s="74"/>
      <c r="X55" s="74"/>
    </row>
    <row r="56" spans="1:24" s="75" customFormat="1" ht="19.5" customHeight="1">
      <c r="A56" s="123" t="s">
        <v>237</v>
      </c>
      <c r="B56" s="219" t="s">
        <v>247</v>
      </c>
      <c r="C56" s="117">
        <v>2</v>
      </c>
      <c r="D56" s="113"/>
      <c r="E56" s="113"/>
      <c r="F56" s="285"/>
      <c r="G56" s="185">
        <v>5.5</v>
      </c>
      <c r="H56" s="117">
        <f t="shared" si="11"/>
        <v>165</v>
      </c>
      <c r="I56" s="112">
        <f>SUM(J56:L56)</f>
        <v>54</v>
      </c>
      <c r="J56" s="112">
        <v>18</v>
      </c>
      <c r="K56" s="112"/>
      <c r="L56" s="112">
        <v>36</v>
      </c>
      <c r="M56" s="112">
        <f>H56-I56</f>
        <v>111</v>
      </c>
      <c r="N56" s="208"/>
      <c r="O56" s="208">
        <f t="shared" si="10"/>
        <v>0.5</v>
      </c>
      <c r="P56" s="146"/>
      <c r="Q56" s="244"/>
      <c r="R56" s="328">
        <v>3</v>
      </c>
      <c r="S56" s="225"/>
      <c r="T56" s="202" t="s">
        <v>278</v>
      </c>
      <c r="U56" s="74"/>
      <c r="V56" s="74"/>
      <c r="W56" s="74"/>
      <c r="X56" s="74"/>
    </row>
    <row r="57" spans="1:24" s="75" customFormat="1" ht="19.5" customHeight="1">
      <c r="A57" s="123" t="s">
        <v>243</v>
      </c>
      <c r="B57" s="219" t="s">
        <v>258</v>
      </c>
      <c r="C57" s="117">
        <v>2</v>
      </c>
      <c r="D57" s="113"/>
      <c r="E57" s="113"/>
      <c r="F57" s="285"/>
      <c r="G57" s="185">
        <v>5.5</v>
      </c>
      <c r="H57" s="117">
        <f>G57*30</f>
        <v>165</v>
      </c>
      <c r="I57" s="112">
        <f>SUM(J57:L57)</f>
        <v>54</v>
      </c>
      <c r="J57" s="112">
        <v>18</v>
      </c>
      <c r="K57" s="112"/>
      <c r="L57" s="112">
        <v>36</v>
      </c>
      <c r="M57" s="112">
        <f>H57-I57</f>
        <v>111</v>
      </c>
      <c r="N57" s="208"/>
      <c r="O57" s="208">
        <f t="shared" si="10"/>
        <v>0.5</v>
      </c>
      <c r="P57" s="146"/>
      <c r="Q57" s="244"/>
      <c r="R57" s="328">
        <v>3</v>
      </c>
      <c r="S57" s="225"/>
      <c r="T57" s="202" t="s">
        <v>281</v>
      </c>
      <c r="U57" s="74"/>
      <c r="V57" s="74"/>
      <c r="W57" s="74"/>
      <c r="X57" s="74"/>
    </row>
    <row r="58" spans="1:24" s="160" customFormat="1" ht="18.75" customHeight="1">
      <c r="A58" s="123" t="s">
        <v>249</v>
      </c>
      <c r="B58" s="318" t="s">
        <v>18</v>
      </c>
      <c r="C58" s="115">
        <v>2</v>
      </c>
      <c r="D58" s="112"/>
      <c r="E58" s="159"/>
      <c r="F58" s="186"/>
      <c r="G58" s="185">
        <v>5.5</v>
      </c>
      <c r="H58" s="115">
        <f t="shared" si="11"/>
        <v>165</v>
      </c>
      <c r="I58" s="112">
        <f t="shared" si="12"/>
        <v>54</v>
      </c>
      <c r="J58" s="112">
        <v>18</v>
      </c>
      <c r="K58" s="112"/>
      <c r="L58" s="112">
        <v>36</v>
      </c>
      <c r="M58" s="112">
        <f t="shared" si="13"/>
        <v>111</v>
      </c>
      <c r="N58" s="114" t="e">
        <f>G58/#REF!</f>
        <v>#REF!</v>
      </c>
      <c r="O58" s="114"/>
      <c r="P58" s="146"/>
      <c r="Q58" s="209"/>
      <c r="R58" s="328">
        <v>3</v>
      </c>
      <c r="S58" s="241"/>
      <c r="T58" s="202" t="s">
        <v>282</v>
      </c>
      <c r="U58" s="205"/>
      <c r="V58" s="205"/>
      <c r="W58" s="205"/>
      <c r="X58" s="205"/>
    </row>
    <row r="59" spans="1:24" s="160" customFormat="1" ht="18.75" customHeight="1" thickBot="1">
      <c r="A59" s="123"/>
      <c r="B59" s="335" t="s">
        <v>244</v>
      </c>
      <c r="C59" s="115">
        <v>2</v>
      </c>
      <c r="D59" s="112"/>
      <c r="E59" s="159"/>
      <c r="F59" s="186"/>
      <c r="G59" s="185">
        <v>5.5</v>
      </c>
      <c r="H59" s="120">
        <f>G59*30</f>
        <v>165</v>
      </c>
      <c r="I59" s="122">
        <f>SUM(J59:L59)</f>
        <v>54</v>
      </c>
      <c r="J59" s="112">
        <v>18</v>
      </c>
      <c r="K59" s="122"/>
      <c r="L59" s="112">
        <v>36</v>
      </c>
      <c r="M59" s="122">
        <f>H59-I59</f>
        <v>111</v>
      </c>
      <c r="N59" s="114" t="e">
        <f>G59/#REF!</f>
        <v>#REF!</v>
      </c>
      <c r="O59" s="114"/>
      <c r="P59" s="146"/>
      <c r="Q59" s="209"/>
      <c r="R59" s="328">
        <v>3</v>
      </c>
      <c r="S59" s="241"/>
      <c r="T59" s="202"/>
      <c r="U59" s="205"/>
      <c r="V59" s="205"/>
      <c r="W59" s="205"/>
      <c r="X59" s="205"/>
    </row>
    <row r="60" spans="1:24" s="75" customFormat="1" ht="19.5" customHeight="1" thickBot="1">
      <c r="A60" s="566" t="s">
        <v>171</v>
      </c>
      <c r="B60" s="567"/>
      <c r="C60" s="147"/>
      <c r="D60" s="111"/>
      <c r="E60" s="111"/>
      <c r="F60" s="166"/>
      <c r="G60" s="214">
        <f>G36+G49</f>
        <v>22.5</v>
      </c>
      <c r="H60" s="242">
        <f>G60*30</f>
        <v>675</v>
      </c>
      <c r="I60" s="217">
        <f aca="true" t="shared" si="14" ref="I60:S60">I36+I49</f>
        <v>234</v>
      </c>
      <c r="J60" s="217">
        <f t="shared" si="14"/>
        <v>90</v>
      </c>
      <c r="K60" s="217">
        <f t="shared" si="14"/>
        <v>0</v>
      </c>
      <c r="L60" s="217">
        <f t="shared" si="14"/>
        <v>144</v>
      </c>
      <c r="M60" s="95">
        <f t="shared" si="14"/>
        <v>441</v>
      </c>
      <c r="N60" s="189" t="e">
        <f t="shared" si="14"/>
        <v>#REF!</v>
      </c>
      <c r="O60" s="95">
        <f t="shared" si="14"/>
        <v>0.5</v>
      </c>
      <c r="P60" s="95">
        <f t="shared" si="14"/>
        <v>0</v>
      </c>
      <c r="Q60" s="214">
        <f t="shared" si="14"/>
        <v>0</v>
      </c>
      <c r="R60" s="217">
        <f t="shared" si="14"/>
        <v>13</v>
      </c>
      <c r="S60" s="189">
        <f t="shared" si="14"/>
        <v>0</v>
      </c>
      <c r="T60" s="74"/>
      <c r="U60" s="74"/>
      <c r="V60" s="74"/>
      <c r="W60" s="74"/>
      <c r="X60" s="74"/>
    </row>
    <row r="61" spans="1:19" ht="16.5" thickBot="1">
      <c r="A61" s="562" t="s">
        <v>202</v>
      </c>
      <c r="B61" s="563"/>
      <c r="C61" s="563"/>
      <c r="D61" s="563"/>
      <c r="E61" s="563"/>
      <c r="F61" s="563"/>
      <c r="G61" s="563"/>
      <c r="H61" s="564"/>
      <c r="I61" s="564"/>
      <c r="J61" s="564"/>
      <c r="K61" s="564"/>
      <c r="L61" s="564"/>
      <c r="M61" s="564"/>
      <c r="N61" s="563"/>
      <c r="O61" s="563"/>
      <c r="P61" s="563"/>
      <c r="Q61" s="563"/>
      <c r="R61" s="563"/>
      <c r="S61" s="565"/>
    </row>
    <row r="62" spans="1:24" s="75" customFormat="1" ht="19.5" customHeight="1" thickBot="1">
      <c r="A62" s="582" t="s">
        <v>150</v>
      </c>
      <c r="B62" s="583"/>
      <c r="C62" s="190"/>
      <c r="D62" s="191"/>
      <c r="E62" s="191"/>
      <c r="F62" s="192"/>
      <c r="G62" s="250">
        <f>G31+G60</f>
        <v>90</v>
      </c>
      <c r="H62" s="193">
        <f>G62*30</f>
        <v>2700</v>
      </c>
      <c r="I62" s="194">
        <f aca="true" t="shared" si="15" ref="I62:S62">I30+I27+I60+I31</f>
        <v>534</v>
      </c>
      <c r="J62" s="194">
        <f t="shared" si="15"/>
        <v>221</v>
      </c>
      <c r="K62" s="194">
        <f t="shared" si="15"/>
        <v>48</v>
      </c>
      <c r="L62" s="194">
        <f t="shared" si="15"/>
        <v>265</v>
      </c>
      <c r="M62" s="195">
        <f t="shared" si="15"/>
        <v>996</v>
      </c>
      <c r="N62" s="196" t="e">
        <f t="shared" si="15"/>
        <v>#REF!</v>
      </c>
      <c r="O62" s="197">
        <f t="shared" si="15"/>
        <v>11.636363636363637</v>
      </c>
      <c r="P62" s="198">
        <f t="shared" si="15"/>
        <v>1.5454545454545454</v>
      </c>
      <c r="Q62" s="242">
        <f t="shared" si="15"/>
        <v>18</v>
      </c>
      <c r="R62" s="372">
        <f t="shared" si="15"/>
        <v>18</v>
      </c>
      <c r="S62" s="130">
        <f t="shared" si="15"/>
        <v>0</v>
      </c>
      <c r="T62" s="74"/>
      <c r="U62" s="74"/>
      <c r="V62" s="74"/>
      <c r="W62" s="74"/>
      <c r="X62" s="74"/>
    </row>
    <row r="63" spans="1:24" s="75" customFormat="1" ht="19.5" customHeight="1">
      <c r="A63" s="96"/>
      <c r="B63" s="97"/>
      <c r="C63" s="97"/>
      <c r="D63" s="97"/>
      <c r="E63" s="97"/>
      <c r="F63" s="97"/>
      <c r="G63" s="11"/>
      <c r="H63" s="579" t="s">
        <v>11</v>
      </c>
      <c r="I63" s="580"/>
      <c r="J63" s="580"/>
      <c r="K63" s="580"/>
      <c r="L63" s="580"/>
      <c r="M63" s="581"/>
      <c r="N63" s="82">
        <v>2</v>
      </c>
      <c r="O63" s="82">
        <v>2</v>
      </c>
      <c r="P63" s="94">
        <v>2</v>
      </c>
      <c r="Q63" s="98">
        <v>4</v>
      </c>
      <c r="R63" s="82">
        <v>4</v>
      </c>
      <c r="S63" s="213" t="s">
        <v>90</v>
      </c>
      <c r="T63" s="74"/>
      <c r="U63" s="74"/>
      <c r="V63" s="74"/>
      <c r="W63" s="74"/>
      <c r="X63" s="74"/>
    </row>
    <row r="64" spans="1:24" s="75" customFormat="1" ht="19.5" customHeight="1">
      <c r="A64" s="99" t="s">
        <v>14</v>
      </c>
      <c r="B64" s="97"/>
      <c r="C64" s="97"/>
      <c r="D64" s="97"/>
      <c r="E64" s="97"/>
      <c r="F64" s="97"/>
      <c r="G64" s="11"/>
      <c r="H64" s="576" t="s">
        <v>15</v>
      </c>
      <c r="I64" s="577"/>
      <c r="J64" s="577"/>
      <c r="K64" s="577"/>
      <c r="L64" s="577"/>
      <c r="M64" s="578"/>
      <c r="N64" s="82">
        <v>9</v>
      </c>
      <c r="O64" s="82">
        <v>3</v>
      </c>
      <c r="P64" s="94">
        <v>4</v>
      </c>
      <c r="Q64" s="98">
        <v>4</v>
      </c>
      <c r="R64" s="82">
        <v>3</v>
      </c>
      <c r="S64" s="213">
        <v>1</v>
      </c>
      <c r="T64" s="74"/>
      <c r="U64" s="74"/>
      <c r="V64" s="74"/>
      <c r="W64" s="74"/>
      <c r="X64" s="74"/>
    </row>
    <row r="65" spans="1:24" s="75" customFormat="1" ht="19.5" customHeight="1" thickBot="1">
      <c r="A65" s="99"/>
      <c r="B65" s="97"/>
      <c r="C65" s="97"/>
      <c r="D65" s="97"/>
      <c r="E65" s="97"/>
      <c r="F65" s="97"/>
      <c r="G65" s="11"/>
      <c r="H65" s="557" t="s">
        <v>12</v>
      </c>
      <c r="I65" s="558"/>
      <c r="J65" s="558"/>
      <c r="K65" s="558"/>
      <c r="L65" s="558"/>
      <c r="M65" s="559"/>
      <c r="N65" s="100"/>
      <c r="O65" s="100"/>
      <c r="P65" s="101">
        <v>1</v>
      </c>
      <c r="Q65" s="102"/>
      <c r="R65" s="100">
        <v>1</v>
      </c>
      <c r="S65" s="240"/>
      <c r="T65" s="74"/>
      <c r="U65" s="74"/>
      <c r="V65" s="74"/>
      <c r="W65" s="74"/>
      <c r="X65" s="74"/>
    </row>
    <row r="66" spans="1:24" s="75" customFormat="1" ht="19.5" customHeight="1" thickBot="1">
      <c r="A66" s="6"/>
      <c r="B66" s="7"/>
      <c r="C66" s="8"/>
      <c r="D66" s="8"/>
      <c r="E66" s="8"/>
      <c r="F66" s="7"/>
      <c r="G66" s="9"/>
      <c r="H66" s="554" t="s">
        <v>186</v>
      </c>
      <c r="I66" s="555"/>
      <c r="J66" s="555"/>
      <c r="K66" s="555"/>
      <c r="L66" s="555"/>
      <c r="M66" s="556"/>
      <c r="N66" s="104">
        <v>1</v>
      </c>
      <c r="O66" s="105">
        <v>3</v>
      </c>
      <c r="P66" s="105">
        <v>4</v>
      </c>
      <c r="Q66" s="330">
        <v>1</v>
      </c>
      <c r="R66" s="331">
        <v>2</v>
      </c>
      <c r="S66" s="332">
        <v>3</v>
      </c>
      <c r="T66" s="74"/>
      <c r="U66" s="74"/>
      <c r="V66" s="74"/>
      <c r="W66" s="74"/>
      <c r="X66" s="74"/>
    </row>
    <row r="67" spans="1:19" ht="16.5" thickBot="1">
      <c r="A67" s="6"/>
      <c r="B67" s="7"/>
      <c r="C67" s="8"/>
      <c r="D67" s="8"/>
      <c r="E67" s="8"/>
      <c r="F67" s="7"/>
      <c r="G67" s="9"/>
      <c r="P67" s="267"/>
      <c r="Q67" s="333">
        <f>G11+G12+G14+G17+G18+G19+G21+G25</f>
        <v>30</v>
      </c>
      <c r="R67" s="333">
        <f>G13+G20+G22+G36+G49</f>
        <v>30</v>
      </c>
      <c r="S67" s="333">
        <f>G26+G29</f>
        <v>30</v>
      </c>
    </row>
    <row r="68" spans="1:19" ht="16.5" thickBot="1">
      <c r="A68" s="584" t="s">
        <v>263</v>
      </c>
      <c r="B68" s="585"/>
      <c r="C68" s="585"/>
      <c r="D68" s="585"/>
      <c r="E68" s="585"/>
      <c r="F68" s="585"/>
      <c r="G68" s="585"/>
      <c r="H68" s="585"/>
      <c r="I68" s="585"/>
      <c r="J68" s="585"/>
      <c r="K68" s="585"/>
      <c r="L68" s="585"/>
      <c r="M68" s="585"/>
      <c r="N68" s="585"/>
      <c r="O68" s="585"/>
      <c r="P68" s="585"/>
      <c r="Q68" s="585"/>
      <c r="R68" s="585"/>
      <c r="S68" s="586"/>
    </row>
    <row r="69" spans="1:24" s="360" customFormat="1" ht="32.25" thickBot="1">
      <c r="A69" s="344" t="s">
        <v>264</v>
      </c>
      <c r="B69" s="345" t="s">
        <v>265</v>
      </c>
      <c r="C69" s="346">
        <v>2</v>
      </c>
      <c r="D69" s="347">
        <v>1</v>
      </c>
      <c r="E69" s="347"/>
      <c r="F69" s="348"/>
      <c r="G69" s="349">
        <v>6</v>
      </c>
      <c r="H69" s="350">
        <f>G69*30</f>
        <v>180</v>
      </c>
      <c r="I69" s="351">
        <f>J69+L69+K69</f>
        <v>99</v>
      </c>
      <c r="J69" s="347"/>
      <c r="K69" s="347"/>
      <c r="L69" s="352">
        <v>99</v>
      </c>
      <c r="M69" s="353">
        <f>H69-I69</f>
        <v>81</v>
      </c>
      <c r="N69" s="354"/>
      <c r="O69" s="354"/>
      <c r="P69" s="355"/>
      <c r="Q69" s="356">
        <v>3</v>
      </c>
      <c r="R69" s="357">
        <v>3</v>
      </c>
      <c r="S69" s="358"/>
      <c r="T69" s="359"/>
      <c r="U69" s="359"/>
      <c r="V69" s="359"/>
      <c r="W69" s="359"/>
      <c r="X69" s="359"/>
    </row>
    <row r="70" spans="1:24" s="360" customFormat="1" ht="21" customHeight="1">
      <c r="A70" s="361"/>
      <c r="B70" s="362"/>
      <c r="C70" s="99"/>
      <c r="D70" s="99"/>
      <c r="E70" s="99"/>
      <c r="F70" s="99"/>
      <c r="G70" s="99"/>
      <c r="H70" s="99"/>
      <c r="I70" s="363"/>
      <c r="J70" s="99"/>
      <c r="K70" s="99"/>
      <c r="L70" s="364"/>
      <c r="M70" s="365"/>
      <c r="N70" s="138"/>
      <c r="O70" s="138"/>
      <c r="P70" s="138"/>
      <c r="Q70" s="366"/>
      <c r="R70" s="366"/>
      <c r="S70" s="367"/>
      <c r="T70" s="359"/>
      <c r="U70" s="359"/>
      <c r="V70" s="359"/>
      <c r="W70" s="359"/>
      <c r="X70" s="359"/>
    </row>
    <row r="71" spans="1:19" ht="15.75">
      <c r="A71" s="268"/>
      <c r="B71" s="269" t="s">
        <v>290</v>
      </c>
      <c r="C71" s="269"/>
      <c r="D71" s="503"/>
      <c r="E71" s="503"/>
      <c r="F71" s="504"/>
      <c r="G71" s="504"/>
      <c r="H71" s="269"/>
      <c r="I71" s="505" t="s">
        <v>291</v>
      </c>
      <c r="J71" s="505"/>
      <c r="K71" s="505"/>
      <c r="L71" s="268"/>
      <c r="M71" s="268"/>
      <c r="N71" s="268"/>
      <c r="O71" s="268"/>
      <c r="P71" s="268"/>
      <c r="Q71" s="138"/>
      <c r="R71" s="138"/>
      <c r="S71" s="268"/>
    </row>
    <row r="72" spans="1:19" ht="12" customHeight="1">
      <c r="A72" s="268"/>
      <c r="B72" s="269"/>
      <c r="C72" s="269"/>
      <c r="D72" s="269"/>
      <c r="E72" s="269"/>
      <c r="F72" s="269"/>
      <c r="G72" s="269"/>
      <c r="H72" s="269"/>
      <c r="I72" s="269"/>
      <c r="J72" s="269"/>
      <c r="K72" s="269"/>
      <c r="L72" s="268"/>
      <c r="M72" s="268"/>
      <c r="N72" s="268"/>
      <c r="O72" s="268"/>
      <c r="P72" s="268"/>
      <c r="Q72" s="268"/>
      <c r="R72" s="268"/>
      <c r="S72" s="268"/>
    </row>
    <row r="73" spans="1:19" ht="15.75">
      <c r="A73" s="268"/>
      <c r="B73" s="269" t="s">
        <v>189</v>
      </c>
      <c r="C73" s="269"/>
      <c r="D73" s="503"/>
      <c r="E73" s="503"/>
      <c r="F73" s="504"/>
      <c r="G73" s="504"/>
      <c r="H73" s="269"/>
      <c r="I73" s="505" t="s">
        <v>284</v>
      </c>
      <c r="J73" s="505"/>
      <c r="K73" s="505"/>
      <c r="L73" s="268"/>
      <c r="M73" s="268"/>
      <c r="N73" s="268"/>
      <c r="O73" s="268"/>
      <c r="P73" s="268"/>
      <c r="Q73" s="268"/>
      <c r="R73" s="268"/>
      <c r="S73" s="268"/>
    </row>
    <row r="74" spans="1:19" ht="12" customHeight="1">
      <c r="A74" s="268"/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</row>
    <row r="75" spans="1:19" ht="15.75">
      <c r="A75" s="268"/>
      <c r="B75" s="269" t="s">
        <v>266</v>
      </c>
      <c r="C75" s="269"/>
      <c r="D75" s="503"/>
      <c r="E75" s="503"/>
      <c r="F75" s="504"/>
      <c r="G75" s="504"/>
      <c r="H75" s="269"/>
      <c r="I75" s="505" t="s">
        <v>285</v>
      </c>
      <c r="J75" s="505"/>
      <c r="K75" s="505"/>
      <c r="L75" s="268"/>
      <c r="M75" s="268"/>
      <c r="N75" s="268"/>
      <c r="O75" s="268"/>
      <c r="P75" s="268"/>
      <c r="Q75" s="268"/>
      <c r="R75" s="268"/>
      <c r="S75" s="268"/>
    </row>
    <row r="79" ht="15.75">
      <c r="B79" s="316"/>
    </row>
  </sheetData>
  <sheetProtection/>
  <mergeCells count="58">
    <mergeCell ref="A68:S68"/>
    <mergeCell ref="A23:B23"/>
    <mergeCell ref="I26:M26"/>
    <mergeCell ref="A24:S24"/>
    <mergeCell ref="A28:S28"/>
    <mergeCell ref="I25:M25"/>
    <mergeCell ref="A45:S45"/>
    <mergeCell ref="A34:B34"/>
    <mergeCell ref="A35:B35"/>
    <mergeCell ref="A32:S32"/>
    <mergeCell ref="D73:G73"/>
    <mergeCell ref="I73:K73"/>
    <mergeCell ref="A27:B27"/>
    <mergeCell ref="A60:B60"/>
    <mergeCell ref="H64:M64"/>
    <mergeCell ref="H63:M63"/>
    <mergeCell ref="A36:B36"/>
    <mergeCell ref="D71:G71"/>
    <mergeCell ref="I71:K71"/>
    <mergeCell ref="A62:B62"/>
    <mergeCell ref="H66:M66"/>
    <mergeCell ref="H65:M65"/>
    <mergeCell ref="A30:B30"/>
    <mergeCell ref="A61:S61"/>
    <mergeCell ref="A31:B31"/>
    <mergeCell ref="A33:S33"/>
    <mergeCell ref="A46:B46"/>
    <mergeCell ref="A49:B49"/>
    <mergeCell ref="A48:B48"/>
    <mergeCell ref="A47:B47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D4:D7"/>
    <mergeCell ref="B2:B7"/>
    <mergeCell ref="A10:S10"/>
    <mergeCell ref="E4:E7"/>
    <mergeCell ref="Q4:R4"/>
    <mergeCell ref="I4:I7"/>
    <mergeCell ref="I3:L3"/>
    <mergeCell ref="H2:L2"/>
    <mergeCell ref="D75:G75"/>
    <mergeCell ref="I75:K75"/>
    <mergeCell ref="A1:S1"/>
    <mergeCell ref="Q2:S3"/>
    <mergeCell ref="M2:M7"/>
    <mergeCell ref="H3:H7"/>
    <mergeCell ref="N4:P4"/>
    <mergeCell ref="F4:F7"/>
    <mergeCell ref="G2:G7"/>
    <mergeCell ref="C4:C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04" t="s">
        <v>57</v>
      </c>
      <c r="D4" s="604"/>
      <c r="E4" s="604"/>
      <c r="F4" s="604"/>
      <c r="G4" s="604"/>
      <c r="H4" s="604"/>
      <c r="I4" s="604"/>
      <c r="K4" s="605" t="s">
        <v>58</v>
      </c>
      <c r="L4" s="605"/>
      <c r="M4" s="605"/>
      <c r="N4" s="605"/>
      <c r="O4" s="605"/>
      <c r="P4" s="605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06" t="s">
        <v>144</v>
      </c>
      <c r="B2" s="606"/>
      <c r="C2" s="606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07" t="s">
        <v>75</v>
      </c>
      <c r="B3" s="608"/>
      <c r="C3" s="608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9" t="s">
        <v>131</v>
      </c>
      <c r="B6" s="609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10" t="s">
        <v>80</v>
      </c>
      <c r="B15" s="610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11" t="s">
        <v>83</v>
      </c>
      <c r="B1" s="611"/>
      <c r="C1" s="611"/>
      <c r="D1" s="611"/>
    </row>
    <row r="2" spans="1:17" s="13" customFormat="1" ht="12.75">
      <c r="A2" s="612" t="s">
        <v>59</v>
      </c>
      <c r="B2" s="612"/>
      <c r="C2" s="612"/>
      <c r="D2" s="612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12" t="s">
        <v>60</v>
      </c>
      <c r="B9" s="612"/>
      <c r="C9" s="612"/>
      <c r="D9" s="612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8" t="s">
        <v>61</v>
      </c>
      <c r="B16" s="618"/>
      <c r="C16" s="618"/>
      <c r="D16" s="618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13" t="s">
        <v>73</v>
      </c>
      <c r="B38" s="613"/>
      <c r="C38" s="613"/>
      <c r="D38" s="61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14" t="s">
        <v>74</v>
      </c>
      <c r="B45" s="614"/>
      <c r="C45" s="614"/>
      <c r="D45" s="614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15" t="s">
        <v>91</v>
      </c>
      <c r="B46" s="616"/>
      <c r="C46" s="616"/>
      <c r="D46" s="617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Пользователь Windows</cp:lastModifiedBy>
  <cp:lastPrinted>2021-06-24T10:11:26Z</cp:lastPrinted>
  <dcterms:created xsi:type="dcterms:W3CDTF">2003-06-23T04:55:14Z</dcterms:created>
  <dcterms:modified xsi:type="dcterms:W3CDTF">2024-03-02T11:01:21Z</dcterms:modified>
  <cp:category/>
  <cp:version/>
  <cp:contentType/>
  <cp:contentStatus/>
</cp:coreProperties>
</file>